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NStp8leOkZ/fnXBiopD+NqxgIphsg+ua3Sqh63+7tUhL+snPlrFG/pyCYckPmdHO9eiUmxgUV02HUFOZNj+RSw==" workbookSaltValue="Nazsjs1CZe6rwJ29WXw1+w==" workbookSpinCount="100000" lockStructure="1"/>
  <bookViews>
    <workbookView windowHeight="13620" activeTab="5"/>
  </bookViews>
  <sheets>
    <sheet name="封面" sheetId="24" r:id="rId1"/>
    <sheet name="内置数据" sheetId="25" state="veryHidden" r:id="rId2"/>
    <sheet name="目录" sheetId="5" r:id="rId3"/>
    <sheet name="表一" sheetId="6" r:id="rId4"/>
    <sheet name="表二" sheetId="7" r:id="rId5"/>
    <sheet name="表三" sheetId="8" r:id="rId6"/>
    <sheet name="表四" sheetId="12" r:id="rId7"/>
    <sheet name="表五" sheetId="23" r:id="rId8"/>
  </sheets>
  <definedNames>
    <definedName name="_xlnm._FilterDatabase" localSheetId="4" hidden="1">表二!$A$5:$G$34</definedName>
    <definedName name="_xlnm._FilterDatabase" localSheetId="6" hidden="1">表四!$G$7:$G$42</definedName>
    <definedName name="_xlnm._FilterDatabase" localSheetId="1" hidden="1">内置数据!#REF!</definedName>
    <definedName name="_xlnm.Print_Area" localSheetId="7">表五!$A$1:$P$25</definedName>
    <definedName name="_xlnm.Print_Area" localSheetId="3">表一!$A$1:$G$35</definedName>
    <definedName name="_xlnm.Print_Area" localSheetId="0">封面!$A$1:$E$9</definedName>
    <definedName name="_xlnm.Print_Area" localSheetId="2">目录!$A$1:$A$10</definedName>
    <definedName name="_xlnm.Print_Titles" localSheetId="4">表二!$4:$5</definedName>
    <definedName name="_xlnm.Print_Titles" localSheetId="6">表四!$2:$6</definedName>
    <definedName name="省级">内置数据!$B$2:$B$38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<sst xmlns="http://schemas.openxmlformats.org/spreadsheetml/2006/main" count="553" uniqueCount="438">
  <si>
    <r>
      <rPr>
        <sz val="48"/>
        <rFont val="Times New Roman"/>
        <charset val="134"/>
      </rPr>
      <t>2024</t>
    </r>
    <r>
      <rPr>
        <sz val="48"/>
        <rFont val="方正小标宋简体"/>
        <charset val="134"/>
      </rPr>
      <t>年地方财政预算表</t>
    </r>
  </si>
  <si>
    <t>填报地区：</t>
  </si>
  <si>
    <t>37_山东省</t>
  </si>
  <si>
    <t>联系人：</t>
  </si>
  <si>
    <t>联系电话：</t>
  </si>
  <si>
    <t>请复制右边单元格内字符串命名文件：</t>
  </si>
  <si>
    <t>省级</t>
  </si>
  <si>
    <t>11_北京市</t>
  </si>
  <si>
    <t>11_北京</t>
  </si>
  <si>
    <t>12_天津市</t>
  </si>
  <si>
    <t>12_天津</t>
  </si>
  <si>
    <t>13_河北省</t>
  </si>
  <si>
    <t>13_河北</t>
  </si>
  <si>
    <t>14_山西省</t>
  </si>
  <si>
    <t>14_山西</t>
  </si>
  <si>
    <t>15_内蒙古自治区</t>
  </si>
  <si>
    <t>15_内蒙古</t>
  </si>
  <si>
    <t>21_辽宁省</t>
  </si>
  <si>
    <t>21_辽宁</t>
  </si>
  <si>
    <t>2102_大连市</t>
  </si>
  <si>
    <t>2102_大连</t>
  </si>
  <si>
    <t>22_吉林省</t>
  </si>
  <si>
    <t>22_吉林</t>
  </si>
  <si>
    <t>23_黑龙江省</t>
  </si>
  <si>
    <t>23_黑龙江</t>
  </si>
  <si>
    <t>31_上海市</t>
  </si>
  <si>
    <t>31_上海</t>
  </si>
  <si>
    <t>32_江苏省</t>
  </si>
  <si>
    <t>32_江苏</t>
  </si>
  <si>
    <t>33_浙江省</t>
  </si>
  <si>
    <t>33_浙江</t>
  </si>
  <si>
    <t>3302_宁波市</t>
  </si>
  <si>
    <t>3302_宁波</t>
  </si>
  <si>
    <t>34_安徽省</t>
  </si>
  <si>
    <t>34_安徽</t>
  </si>
  <si>
    <t>35_福建省</t>
  </si>
  <si>
    <t>35_福建</t>
  </si>
  <si>
    <t>3502_厦门市</t>
  </si>
  <si>
    <t>3502_厦门</t>
  </si>
  <si>
    <t>36_江西省</t>
  </si>
  <si>
    <t>36_江西</t>
  </si>
  <si>
    <t>37_山东</t>
  </si>
  <si>
    <t>3702_青岛市</t>
  </si>
  <si>
    <t>3702_青岛</t>
  </si>
  <si>
    <t>41_河南省</t>
  </si>
  <si>
    <t>41_河南</t>
  </si>
  <si>
    <t>42_湖北省</t>
  </si>
  <si>
    <t>42_湖北</t>
  </si>
  <si>
    <t>43_湖南省</t>
  </si>
  <si>
    <t>43_湖南</t>
  </si>
  <si>
    <t>44_广东省</t>
  </si>
  <si>
    <t>44_广东</t>
  </si>
  <si>
    <t>4403_深圳市</t>
  </si>
  <si>
    <t>4403_深圳</t>
  </si>
  <si>
    <t>45_广西壮族自治区</t>
  </si>
  <si>
    <t>45_广西</t>
  </si>
  <si>
    <t>46_海南省</t>
  </si>
  <si>
    <t>46_海南</t>
  </si>
  <si>
    <t>50_重庆市</t>
  </si>
  <si>
    <t>50_重庆</t>
  </si>
  <si>
    <t>51_四川省</t>
  </si>
  <si>
    <t>51_四川</t>
  </si>
  <si>
    <t>52_贵州省</t>
  </si>
  <si>
    <t>52_贵州</t>
  </si>
  <si>
    <t>53_云南省</t>
  </si>
  <si>
    <t>53_云南</t>
  </si>
  <si>
    <t>54_西藏自治区</t>
  </si>
  <si>
    <t>54_西藏</t>
  </si>
  <si>
    <t>61_陕西省</t>
  </si>
  <si>
    <t>61_陕西</t>
  </si>
  <si>
    <t>62_甘肃省</t>
  </si>
  <si>
    <t>62_甘肃</t>
  </si>
  <si>
    <t>63_青海省</t>
  </si>
  <si>
    <t>63_青海</t>
  </si>
  <si>
    <t>64_宁夏回族自治区</t>
  </si>
  <si>
    <t>64_宁夏</t>
  </si>
  <si>
    <t>65_新疆维吾尔自治区</t>
  </si>
  <si>
    <t>65_新疆</t>
  </si>
  <si>
    <t>66_新疆生产建设兵团</t>
  </si>
  <si>
    <t>66_兵团</t>
  </si>
  <si>
    <t>目  录</t>
  </si>
  <si>
    <r>
      <rPr>
        <sz val="16"/>
        <rFont val="Times New Roman"/>
        <charset val="134"/>
      </rPr>
      <t xml:space="preserve">            </t>
    </r>
    <r>
      <rPr>
        <sz val="16"/>
        <rFont val="仿宋_GB2312"/>
        <charset val="134"/>
      </rPr>
      <t>表一</t>
    </r>
    <r>
      <rPr>
        <sz val="16"/>
        <rFont val="Times New Roman"/>
        <charset val="134"/>
      </rPr>
      <t xml:space="preserve"> 2024</t>
    </r>
    <r>
      <rPr>
        <sz val="16"/>
        <rFont val="仿宋_GB2312"/>
        <charset val="134"/>
      </rPr>
      <t>年一般公共预算收入表</t>
    </r>
  </si>
  <si>
    <r>
      <rPr>
        <sz val="16"/>
        <rFont val="Times New Roman"/>
        <charset val="134"/>
      </rPr>
      <t xml:space="preserve">            </t>
    </r>
    <r>
      <rPr>
        <sz val="16"/>
        <rFont val="仿宋_GB2312"/>
        <charset val="134"/>
      </rPr>
      <t>表二</t>
    </r>
    <r>
      <rPr>
        <sz val="16"/>
        <rFont val="Times New Roman"/>
        <charset val="134"/>
      </rPr>
      <t xml:space="preserve"> 2024</t>
    </r>
    <r>
      <rPr>
        <sz val="16"/>
        <rFont val="仿宋_GB2312"/>
        <charset val="134"/>
      </rPr>
      <t>年一般公共预算支出表</t>
    </r>
  </si>
  <si>
    <r>
      <rPr>
        <sz val="16"/>
        <rFont val="Times New Roman"/>
        <charset val="134"/>
      </rPr>
      <t xml:space="preserve">            </t>
    </r>
    <r>
      <rPr>
        <sz val="16"/>
        <rFont val="仿宋_GB2312"/>
        <charset val="134"/>
      </rPr>
      <t>表三</t>
    </r>
    <r>
      <rPr>
        <sz val="16"/>
        <rFont val="Times New Roman"/>
        <charset val="134"/>
      </rPr>
      <t xml:space="preserve"> 2024</t>
    </r>
    <r>
      <rPr>
        <sz val="16"/>
        <rFont val="仿宋_GB2312"/>
        <charset val="134"/>
      </rPr>
      <t>年一般公共预算收支平衡表</t>
    </r>
  </si>
  <si>
    <r>
      <rPr>
        <sz val="16"/>
        <rFont val="Times New Roman"/>
        <charset val="134"/>
      </rPr>
      <t xml:space="preserve">            </t>
    </r>
    <r>
      <rPr>
        <sz val="16"/>
        <rFont val="仿宋_GB2312"/>
        <charset val="134"/>
      </rPr>
      <t>表四</t>
    </r>
    <r>
      <rPr>
        <sz val="16"/>
        <rFont val="Times New Roman"/>
        <charset val="134"/>
      </rPr>
      <t xml:space="preserve"> 2024</t>
    </r>
    <r>
      <rPr>
        <sz val="16"/>
        <rFont val="仿宋_GB2312"/>
        <charset val="134"/>
      </rPr>
      <t>年政府性基金预算收支表</t>
    </r>
  </si>
  <si>
    <r>
      <rPr>
        <sz val="16"/>
        <rFont val="Times New Roman"/>
        <charset val="134"/>
      </rPr>
      <t xml:space="preserve">            </t>
    </r>
    <r>
      <rPr>
        <sz val="16"/>
        <rFont val="仿宋_GB2312"/>
        <charset val="134"/>
      </rPr>
      <t>表五</t>
    </r>
    <r>
      <rPr>
        <sz val="16"/>
        <rFont val="Times New Roman"/>
        <charset val="134"/>
      </rPr>
      <t xml:space="preserve"> 2024</t>
    </r>
    <r>
      <rPr>
        <sz val="16"/>
        <rFont val="仿宋_GB2312"/>
        <charset val="134"/>
      </rPr>
      <t>年国有资本经营预算收支表</t>
    </r>
  </si>
  <si>
    <t>表一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</si>
  <si>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年一般公共预算收入表</t>
    </r>
  </si>
  <si>
    <t>单位：万元</t>
  </si>
  <si>
    <r>
      <rPr>
        <sz val="12"/>
        <rFont val="黑体"/>
        <charset val="134"/>
      </rPr>
      <t>项目</t>
    </r>
  </si>
  <si>
    <t>上年
预算数</t>
  </si>
  <si>
    <r>
      <rPr>
        <sz val="12"/>
        <rFont val="黑体"/>
        <charset val="134"/>
      </rPr>
      <t>上年预计
执行数</t>
    </r>
    <r>
      <rPr>
        <sz val="12"/>
        <rFont val="Times New Roman"/>
        <charset val="134"/>
      </rPr>
      <t xml:space="preserve"> </t>
    </r>
  </si>
  <si>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</si>
  <si>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代码</t>
    </r>
  </si>
  <si>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</si>
  <si>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金额</t>
    </r>
  </si>
  <si>
    <r>
      <rPr>
        <sz val="12"/>
        <rFont val="黑体"/>
        <charset val="134"/>
      </rPr>
      <t>为上年
预算数的</t>
    </r>
    <r>
      <rPr>
        <sz val="12"/>
        <rFont val="Times New Roman"/>
        <charset val="134"/>
      </rPr>
      <t>%</t>
    </r>
  </si>
  <si>
    <r>
      <rPr>
        <sz val="12"/>
        <rFont val="黑体"/>
        <charset val="134"/>
      </rPr>
      <t>为上年预计执行数的</t>
    </r>
    <r>
      <rPr>
        <sz val="12"/>
        <rFont val="Times New Roman"/>
        <charset val="134"/>
      </rPr>
      <t>%</t>
    </r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</si>
  <si>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</si>
  <si>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</si>
  <si>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</si>
  <si>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</si>
  <si>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</si>
  <si>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</si>
  <si>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</si>
  <si>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</si>
  <si>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</si>
  <si>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</si>
  <si>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</si>
  <si>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</si>
  <si>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</si>
  <si>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</si>
  <si>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</si>
  <si>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</si>
  <si>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</si>
  <si>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</si>
  <si>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</si>
  <si>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</si>
  <si>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</si>
  <si>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</si>
  <si>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</si>
  <si>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</si>
  <si>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</si>
  <si>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</si>
  <si>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</si>
  <si>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</si>
  <si>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</si>
  <si>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</si>
  <si>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</si>
  <si>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</si>
  <si>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</si>
  <si>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</si>
  <si>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</si>
  <si>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</si>
  <si>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</si>
  <si>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</si>
  <si>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</si>
  <si>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</si>
  <si>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</si>
  <si>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</si>
  <si>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</si>
  <si>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</si>
  <si>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</si>
  <si>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</si>
  <si>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</si>
  <si>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</si>
  <si>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</si>
  <si>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</si>
  <si>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收入总计</t>
  </si>
  <si>
    <t>表二</t>
  </si>
  <si>
    <t xml:space="preserve"> </t>
  </si>
  <si>
    <t>2024年一般公共预算支出表</t>
  </si>
  <si>
    <r>
      <rPr>
        <sz val="12"/>
        <rFont val="仿宋_GB2312"/>
        <charset val="134"/>
      </rPr>
      <t>单位：万元</t>
    </r>
  </si>
  <si>
    <t>项目</t>
  </si>
  <si>
    <t>代码</t>
  </si>
  <si>
    <t>名称</t>
  </si>
  <si>
    <t>201</t>
  </si>
  <si>
    <r>
      <rPr>
        <sz val="12"/>
        <rFont val="仿宋_GB2312"/>
        <charset val="134"/>
      </rPr>
      <t>一般公共服务支出</t>
    </r>
  </si>
  <si>
    <t>202</t>
  </si>
  <si>
    <r>
      <rPr>
        <sz val="12"/>
        <rFont val="仿宋_GB2312"/>
        <charset val="134"/>
      </rPr>
      <t>外交支出</t>
    </r>
  </si>
  <si>
    <t>203</t>
  </si>
  <si>
    <r>
      <rPr>
        <sz val="12"/>
        <rFont val="仿宋_GB2312"/>
        <charset val="134"/>
      </rPr>
      <t>国防支出</t>
    </r>
  </si>
  <si>
    <t>204</t>
  </si>
  <si>
    <r>
      <rPr>
        <sz val="12"/>
        <rFont val="仿宋_GB2312"/>
        <charset val="134"/>
      </rPr>
      <t>公共安全支出</t>
    </r>
  </si>
  <si>
    <t>205</t>
  </si>
  <si>
    <r>
      <rPr>
        <sz val="12"/>
        <rFont val="仿宋_GB2312"/>
        <charset val="134"/>
      </rPr>
      <t>教育支出</t>
    </r>
  </si>
  <si>
    <t>206</t>
  </si>
  <si>
    <r>
      <rPr>
        <sz val="12"/>
        <rFont val="仿宋_GB2312"/>
        <charset val="134"/>
      </rPr>
      <t>科学技术支出</t>
    </r>
  </si>
  <si>
    <t>207</t>
  </si>
  <si>
    <r>
      <rPr>
        <sz val="12"/>
        <rFont val="仿宋_GB2312"/>
        <charset val="134"/>
      </rPr>
      <t>文化旅游体育与传媒支出</t>
    </r>
  </si>
  <si>
    <t>208</t>
  </si>
  <si>
    <r>
      <rPr>
        <sz val="12"/>
        <rFont val="仿宋_GB2312"/>
        <charset val="134"/>
      </rPr>
      <t>社会保障和就业支出</t>
    </r>
  </si>
  <si>
    <t>210</t>
  </si>
  <si>
    <r>
      <rPr>
        <sz val="12"/>
        <rFont val="仿宋_GB2312"/>
        <charset val="134"/>
      </rPr>
      <t>卫生健康支出</t>
    </r>
  </si>
  <si>
    <t>211</t>
  </si>
  <si>
    <r>
      <rPr>
        <sz val="12"/>
        <rFont val="仿宋_GB2312"/>
        <charset val="134"/>
      </rPr>
      <t>节能环保支出</t>
    </r>
  </si>
  <si>
    <t>212</t>
  </si>
  <si>
    <r>
      <rPr>
        <sz val="12"/>
        <rFont val="仿宋_GB2312"/>
        <charset val="134"/>
      </rPr>
      <t>城乡社区支出</t>
    </r>
  </si>
  <si>
    <t>213</t>
  </si>
  <si>
    <r>
      <rPr>
        <sz val="12"/>
        <rFont val="仿宋_GB2312"/>
        <charset val="134"/>
      </rPr>
      <t>农林水支出</t>
    </r>
  </si>
  <si>
    <t>214</t>
  </si>
  <si>
    <r>
      <rPr>
        <sz val="12"/>
        <rFont val="仿宋_GB2312"/>
        <charset val="134"/>
      </rPr>
      <t>交通运输支出</t>
    </r>
  </si>
  <si>
    <t>215</t>
  </si>
  <si>
    <r>
      <rPr>
        <sz val="12"/>
        <rFont val="仿宋_GB2312"/>
        <charset val="134"/>
      </rPr>
      <t>资源勘探工业信息等支出</t>
    </r>
  </si>
  <si>
    <t>216</t>
  </si>
  <si>
    <r>
      <rPr>
        <sz val="12"/>
        <rFont val="仿宋_GB2312"/>
        <charset val="134"/>
      </rPr>
      <t>商业服务业等支出</t>
    </r>
  </si>
  <si>
    <t>217</t>
  </si>
  <si>
    <r>
      <rPr>
        <sz val="12"/>
        <rFont val="仿宋_GB2312"/>
        <charset val="134"/>
      </rPr>
      <t>金融支出</t>
    </r>
  </si>
  <si>
    <t>219</t>
  </si>
  <si>
    <r>
      <rPr>
        <sz val="12"/>
        <rFont val="仿宋_GB2312"/>
        <charset val="134"/>
      </rPr>
      <t>援助其他地区支出</t>
    </r>
  </si>
  <si>
    <t>220</t>
  </si>
  <si>
    <r>
      <rPr>
        <sz val="12"/>
        <rFont val="仿宋_GB2312"/>
        <charset val="134"/>
      </rPr>
      <t>自然资源海洋气象等支出</t>
    </r>
  </si>
  <si>
    <t>221</t>
  </si>
  <si>
    <r>
      <rPr>
        <sz val="12"/>
        <rFont val="仿宋_GB2312"/>
        <charset val="134"/>
      </rPr>
      <t>住房保障支出</t>
    </r>
  </si>
  <si>
    <t>222</t>
  </si>
  <si>
    <r>
      <rPr>
        <sz val="12"/>
        <rFont val="仿宋_GB2312"/>
        <charset val="134"/>
      </rPr>
      <t>粮油物资储备支出</t>
    </r>
  </si>
  <si>
    <t>224</t>
  </si>
  <si>
    <r>
      <rPr>
        <sz val="12"/>
        <rFont val="仿宋_GB2312"/>
        <charset val="134"/>
      </rPr>
      <t>灾害防治及应急管理支出</t>
    </r>
  </si>
  <si>
    <t>227</t>
  </si>
  <si>
    <r>
      <rPr>
        <sz val="12"/>
        <rFont val="仿宋_GB2312"/>
        <charset val="134"/>
      </rPr>
      <t>预备费</t>
    </r>
  </si>
  <si>
    <t>229</t>
  </si>
  <si>
    <r>
      <rPr>
        <sz val="12"/>
        <rFont val="仿宋_GB2312"/>
        <charset val="134"/>
      </rPr>
      <t>其他支出</t>
    </r>
  </si>
  <si>
    <t>232</t>
  </si>
  <si>
    <r>
      <rPr>
        <sz val="12"/>
        <rFont val="仿宋_GB2312"/>
        <charset val="134"/>
      </rPr>
      <t>债务付息支出</t>
    </r>
  </si>
  <si>
    <t>233</t>
  </si>
  <si>
    <r>
      <rPr>
        <sz val="12"/>
        <rFont val="仿宋_GB2312"/>
        <charset val="134"/>
      </rPr>
      <t>债务发行费用支出</t>
    </r>
  </si>
  <si>
    <r>
      <rPr>
        <b/>
        <sz val="12"/>
        <rFont val="仿宋_GB2312"/>
        <charset val="134"/>
      </rPr>
      <t>支出总计</t>
    </r>
  </si>
  <si>
    <t>表三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</si>
  <si>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年一般公共预算收支平衡表</t>
    </r>
  </si>
  <si>
    <t>收入</t>
  </si>
  <si>
    <t>支出</t>
  </si>
  <si>
    <t>科目编码</t>
  </si>
  <si>
    <r>
      <rPr>
        <sz val="12"/>
        <rFont val="黑体"/>
        <charset val="134"/>
      </rPr>
      <t>为上年预算数的</t>
    </r>
    <r>
      <rPr>
        <sz val="12"/>
        <rFont val="Times New Roman"/>
        <charset val="134"/>
      </rPr>
      <t>%</t>
    </r>
  </si>
  <si>
    <r>
      <rPr>
        <b/>
        <sz val="12"/>
        <rFont val="仿宋_GB2312"/>
        <charset val="134"/>
      </rPr>
      <t>地方本级收入合计</t>
    </r>
  </si>
  <si>
    <r>
      <rPr>
        <b/>
        <sz val="12"/>
        <rFont val="仿宋_GB2312"/>
        <charset val="134"/>
      </rPr>
      <t>地方本级支出合计</t>
    </r>
  </si>
  <si>
    <t>110</t>
  </si>
  <si>
    <r>
      <rPr>
        <b/>
        <sz val="12"/>
        <rFont val="仿宋_GB2312"/>
        <charset val="134"/>
      </rPr>
      <t>转移性收入</t>
    </r>
  </si>
  <si>
    <t>230</t>
  </si>
  <si>
    <r>
      <rPr>
        <b/>
        <sz val="12"/>
        <rFont val="仿宋_GB2312"/>
        <charset val="134"/>
      </rPr>
      <t>转移性支出</t>
    </r>
  </si>
  <si>
    <r>
      <rPr>
        <sz val="12"/>
        <rFont val="仿宋_GB2312"/>
        <charset val="134"/>
      </rPr>
      <t>上级补助收入</t>
    </r>
  </si>
  <si>
    <t>23006</t>
  </si>
  <si>
    <r>
      <rPr>
        <sz val="12"/>
        <rFont val="仿宋_GB2312"/>
        <charset val="134"/>
      </rPr>
      <t>上解支出</t>
    </r>
  </si>
  <si>
    <t>11001</t>
  </si>
  <si>
    <r>
      <rPr>
        <sz val="12"/>
        <rFont val="仿宋_GB2312"/>
        <charset val="134"/>
      </rPr>
      <t>返还性收入</t>
    </r>
  </si>
  <si>
    <t>2300601</t>
  </si>
  <si>
    <r>
      <rPr>
        <sz val="12"/>
        <rFont val="仿宋_GB2312"/>
        <charset val="134"/>
      </rPr>
      <t>体制上解支出</t>
    </r>
  </si>
  <si>
    <t>11002</t>
  </si>
  <si>
    <r>
      <rPr>
        <sz val="12"/>
        <rFont val="仿宋_GB2312"/>
        <charset val="134"/>
      </rPr>
      <t>一般性转移支付收入</t>
    </r>
  </si>
  <si>
    <t>2300602</t>
  </si>
  <si>
    <r>
      <rPr>
        <sz val="12"/>
        <rFont val="仿宋_GB2312"/>
        <charset val="134"/>
      </rPr>
      <t>专项上解支出</t>
    </r>
  </si>
  <si>
    <t>11003</t>
  </si>
  <si>
    <r>
      <rPr>
        <sz val="12"/>
        <rFont val="仿宋_GB2312"/>
        <charset val="134"/>
      </rPr>
      <t>专项转移支付收入</t>
    </r>
  </si>
  <si>
    <t>23008</t>
  </si>
  <si>
    <r>
      <rPr>
        <sz val="12"/>
        <rFont val="仿宋_GB2312"/>
        <charset val="134"/>
      </rPr>
      <t>调出资金</t>
    </r>
  </si>
  <si>
    <t>11008</t>
  </si>
  <si>
    <r>
      <rPr>
        <sz val="12"/>
        <rFont val="仿宋_GB2312"/>
        <charset val="134"/>
      </rPr>
      <t>上年结余收入</t>
    </r>
  </si>
  <si>
    <t>2300899</t>
  </si>
  <si>
    <r>
      <rPr>
        <sz val="12"/>
        <rFont val="仿宋_GB2312"/>
        <charset val="134"/>
      </rPr>
      <t>其他调出资金</t>
    </r>
  </si>
  <si>
    <t>23009</t>
  </si>
  <si>
    <r>
      <rPr>
        <sz val="12"/>
        <rFont val="仿宋_GB2312"/>
        <charset val="134"/>
      </rPr>
      <t>年终结余</t>
    </r>
  </si>
  <si>
    <t>2300901</t>
  </si>
  <si>
    <r>
      <rPr>
        <sz val="12"/>
        <rFont val="仿宋_GB2312"/>
        <charset val="134"/>
      </rPr>
      <t>一般公共预算年终结余</t>
    </r>
  </si>
  <si>
    <t>11009</t>
  </si>
  <si>
    <r>
      <rPr>
        <sz val="12"/>
        <rFont val="仿宋_GB2312"/>
        <charset val="134"/>
      </rPr>
      <t>调入资金</t>
    </r>
  </si>
  <si>
    <t>23015</t>
  </si>
  <si>
    <r>
      <rPr>
        <sz val="12"/>
        <rFont val="仿宋_GB2312"/>
        <charset val="134"/>
      </rPr>
      <t>安排预算稳定调节基金</t>
    </r>
  </si>
  <si>
    <t>1100901</t>
  </si>
  <si>
    <r>
      <rPr>
        <sz val="12"/>
        <rFont val="仿宋_GB2312"/>
        <charset val="134"/>
      </rPr>
      <t>调入一般公共预算资金</t>
    </r>
  </si>
  <si>
    <t>23016</t>
  </si>
  <si>
    <r>
      <rPr>
        <sz val="12"/>
        <rFont val="仿宋_GB2312"/>
        <charset val="134"/>
      </rPr>
      <t>补充预算周转金</t>
    </r>
  </si>
  <si>
    <t>110090102</t>
  </si>
  <si>
    <r>
      <rPr>
        <sz val="12"/>
        <rFont val="仿宋_GB2312"/>
        <charset val="134"/>
      </rPr>
      <t>从政府性基金预算调入一般公共预算</t>
    </r>
  </si>
  <si>
    <t>23021</t>
  </si>
  <si>
    <r>
      <rPr>
        <sz val="12"/>
        <rFont val="仿宋_GB2312"/>
        <charset val="134"/>
      </rPr>
      <t>区域间转移性支出</t>
    </r>
  </si>
  <si>
    <t>110090103</t>
  </si>
  <si>
    <r>
      <rPr>
        <sz val="12"/>
        <rFont val="仿宋_GB2312"/>
        <charset val="134"/>
      </rPr>
      <t>从国有资本经营预算调入一般公共预算</t>
    </r>
  </si>
  <si>
    <t>2302101</t>
  </si>
  <si>
    <t>110090199</t>
  </si>
  <si>
    <r>
      <rPr>
        <sz val="12"/>
        <rFont val="仿宋_GB2312"/>
        <charset val="134"/>
      </rPr>
      <t>从其他资金调入一般公共预算</t>
    </r>
  </si>
  <si>
    <t>2302102</t>
  </si>
  <si>
    <r>
      <rPr>
        <sz val="12"/>
        <rFont val="仿宋_GB2312"/>
        <charset val="134"/>
      </rPr>
      <t>生态保护补偿转移性支出</t>
    </r>
  </si>
  <si>
    <t>11015</t>
  </si>
  <si>
    <r>
      <rPr>
        <sz val="12"/>
        <rFont val="仿宋_GB2312"/>
        <charset val="134"/>
      </rPr>
      <t>动用预算稳定调节基金</t>
    </r>
  </si>
  <si>
    <t>2302103</t>
  </si>
  <si>
    <r>
      <rPr>
        <sz val="12"/>
        <rFont val="仿宋_GB2312"/>
        <charset val="134"/>
      </rPr>
      <t>土地指标调剂转移性支出</t>
    </r>
  </si>
  <si>
    <t>11021</t>
  </si>
  <si>
    <r>
      <rPr>
        <sz val="12"/>
        <rFont val="仿宋_GB2312"/>
        <charset val="134"/>
      </rPr>
      <t>区域间转移支付收入</t>
    </r>
  </si>
  <si>
    <t>2302199</t>
  </si>
  <si>
    <r>
      <rPr>
        <sz val="12"/>
        <rFont val="仿宋_GB2312"/>
        <charset val="134"/>
      </rPr>
      <t>其他转移性支出</t>
    </r>
  </si>
  <si>
    <t>1102101</t>
  </si>
  <si>
    <r>
      <rPr>
        <sz val="12"/>
        <rFont val="仿宋_GB2312"/>
        <charset val="134"/>
      </rPr>
      <t>接受其他地区援助收入</t>
    </r>
  </si>
  <si>
    <t>1102102</t>
  </si>
  <si>
    <r>
      <rPr>
        <sz val="12"/>
        <rFont val="仿宋_GB2312"/>
        <charset val="134"/>
      </rPr>
      <t>生态保护补偿转移性收入</t>
    </r>
  </si>
  <si>
    <t>1102103</t>
  </si>
  <si>
    <r>
      <rPr>
        <sz val="12"/>
        <rFont val="仿宋_GB2312"/>
        <charset val="134"/>
      </rPr>
      <t>土地指标调剂转移性收入</t>
    </r>
  </si>
  <si>
    <t>1102199</t>
  </si>
  <si>
    <r>
      <rPr>
        <sz val="12"/>
        <rFont val="仿宋_GB2312"/>
        <charset val="134"/>
      </rPr>
      <t>其他转移性收入</t>
    </r>
  </si>
  <si>
    <t>105</t>
  </si>
  <si>
    <r>
      <rPr>
        <sz val="12"/>
        <rFont val="仿宋_GB2312"/>
        <charset val="134"/>
      </rPr>
      <t>债务收入</t>
    </r>
  </si>
  <si>
    <t>231</t>
  </si>
  <si>
    <r>
      <rPr>
        <sz val="12"/>
        <rFont val="仿宋_GB2312"/>
        <charset val="134"/>
      </rPr>
      <t>债务还本支出</t>
    </r>
  </si>
  <si>
    <t>10504</t>
  </si>
  <si>
    <r>
      <rPr>
        <sz val="12"/>
        <rFont val="仿宋_GB2312"/>
        <charset val="134"/>
      </rPr>
      <t>地方政府债务收入</t>
    </r>
  </si>
  <si>
    <t>23103</t>
  </si>
  <si>
    <r>
      <rPr>
        <sz val="12"/>
        <rFont val="仿宋_GB2312"/>
        <charset val="134"/>
      </rPr>
      <t>地方政府一般债务还本支出</t>
    </r>
  </si>
  <si>
    <t>1050401</t>
  </si>
  <si>
    <r>
      <rPr>
        <sz val="12"/>
        <rFont val="仿宋_GB2312"/>
        <charset val="134"/>
      </rPr>
      <t>一般债务收入</t>
    </r>
  </si>
  <si>
    <r>
      <rPr>
        <b/>
        <sz val="12"/>
        <rFont val="仿宋_GB2312"/>
        <charset val="134"/>
      </rPr>
      <t>收入总计</t>
    </r>
  </si>
  <si>
    <t>表四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</si>
  <si>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年政府性基金预算收支表</t>
    </r>
  </si>
  <si>
    <t>10301</t>
  </si>
  <si>
    <r>
      <rPr>
        <sz val="12"/>
        <color indexed="0"/>
        <rFont val="仿宋_GB2312"/>
        <charset val="134"/>
      </rPr>
      <t>政府性基金收入</t>
    </r>
  </si>
  <si>
    <t>1030102</t>
  </si>
  <si>
    <r>
      <rPr>
        <sz val="12"/>
        <rFont val="仿宋_GB2312"/>
        <charset val="134"/>
      </rPr>
      <t>农网还贷资金收入</t>
    </r>
  </si>
  <si>
    <t>103010202</t>
  </si>
  <si>
    <r>
      <rPr>
        <sz val="12"/>
        <rFont val="仿宋_GB2312"/>
        <charset val="134"/>
      </rPr>
      <t>地方农网还贷资金收入</t>
    </r>
  </si>
  <si>
    <t>1030112</t>
  </si>
  <si>
    <r>
      <rPr>
        <sz val="12"/>
        <rFont val="仿宋_GB2312"/>
        <charset val="134"/>
      </rPr>
      <t>海南省高等级公路车辆通行附加费收入</t>
    </r>
  </si>
  <si>
    <t>1030129</t>
  </si>
  <si>
    <t>国家电影事业发展专项资金收入</t>
  </si>
  <si>
    <t>1030146</t>
  </si>
  <si>
    <r>
      <rPr>
        <sz val="12"/>
        <rFont val="仿宋_GB2312"/>
        <charset val="134"/>
      </rPr>
      <t>国有土地收益基金收入</t>
    </r>
  </si>
  <si>
    <t>1030147</t>
  </si>
  <si>
    <r>
      <rPr>
        <sz val="12"/>
        <rFont val="仿宋_GB2312"/>
        <charset val="134"/>
      </rPr>
      <t>农业土地开发资金收入</t>
    </r>
  </si>
  <si>
    <t>1030148</t>
  </si>
  <si>
    <r>
      <rPr>
        <sz val="12"/>
        <rFont val="仿宋_GB2312"/>
        <charset val="134"/>
      </rPr>
      <t>国有土地使用权出让收入</t>
    </r>
  </si>
  <si>
    <t>103014801</t>
  </si>
  <si>
    <r>
      <rPr>
        <sz val="12"/>
        <rFont val="仿宋_GB2312"/>
        <charset val="134"/>
      </rPr>
      <t>土地出让价款收入</t>
    </r>
  </si>
  <si>
    <t>103014802</t>
  </si>
  <si>
    <r>
      <rPr>
        <sz val="12"/>
        <rFont val="仿宋_GB2312"/>
        <charset val="134"/>
      </rPr>
      <t>补缴的土地价款</t>
    </r>
  </si>
  <si>
    <t>103014803</t>
  </si>
  <si>
    <r>
      <rPr>
        <sz val="12"/>
        <rFont val="仿宋_GB2312"/>
        <charset val="134"/>
      </rPr>
      <t>划拨土地收入</t>
    </r>
  </si>
  <si>
    <t>103014898</t>
  </si>
  <si>
    <r>
      <rPr>
        <sz val="12"/>
        <rFont val="仿宋_GB2312"/>
        <charset val="134"/>
      </rPr>
      <t>缴纳新增建设用地土地有偿使用费</t>
    </r>
  </si>
  <si>
    <t>103014899</t>
  </si>
  <si>
    <r>
      <rPr>
        <sz val="12"/>
        <rFont val="仿宋_GB2312"/>
        <charset val="134"/>
      </rPr>
      <t>其他土地出让收入</t>
    </r>
  </si>
  <si>
    <t>234</t>
  </si>
  <si>
    <r>
      <rPr>
        <sz val="12"/>
        <rFont val="仿宋_GB2312"/>
        <charset val="134"/>
      </rPr>
      <t>抗疫特别国债安排的支出</t>
    </r>
  </si>
  <si>
    <t>1030150</t>
  </si>
  <si>
    <r>
      <rPr>
        <sz val="12"/>
        <rFont val="仿宋_GB2312"/>
        <charset val="134"/>
      </rPr>
      <t>大中型水库库区基金收入</t>
    </r>
  </si>
  <si>
    <t>103015002</t>
  </si>
  <si>
    <r>
      <rPr>
        <sz val="12"/>
        <rFont val="仿宋_GB2312"/>
        <charset val="134"/>
      </rPr>
      <t>地方大中型水库库区基金收入</t>
    </r>
  </si>
  <si>
    <t>1030155</t>
  </si>
  <si>
    <r>
      <rPr>
        <sz val="12"/>
        <rFont val="仿宋_GB2312"/>
        <charset val="134"/>
      </rPr>
      <t>彩票公益金收入</t>
    </r>
  </si>
  <si>
    <t>103015501</t>
  </si>
  <si>
    <r>
      <rPr>
        <sz val="12"/>
        <rFont val="仿宋_GB2312"/>
        <charset val="134"/>
      </rPr>
      <t>福利彩票公益金收入</t>
    </r>
  </si>
  <si>
    <t>103015502</t>
  </si>
  <si>
    <r>
      <rPr>
        <sz val="12"/>
        <rFont val="仿宋_GB2312"/>
        <charset val="134"/>
      </rPr>
      <t>体育彩票公益金收入</t>
    </r>
  </si>
  <si>
    <t>1030156</t>
  </si>
  <si>
    <r>
      <rPr>
        <sz val="12"/>
        <rFont val="仿宋_GB2312"/>
        <charset val="134"/>
      </rPr>
      <t>城市基础设施配套费收入</t>
    </r>
  </si>
  <si>
    <t>1030157</t>
  </si>
  <si>
    <r>
      <rPr>
        <sz val="12"/>
        <rFont val="仿宋_GB2312"/>
        <charset val="134"/>
      </rPr>
      <t>小型水库移民扶助基金收入</t>
    </r>
  </si>
  <si>
    <t>1030158</t>
  </si>
  <si>
    <r>
      <rPr>
        <sz val="12"/>
        <rFont val="仿宋_GB2312"/>
        <charset val="134"/>
      </rPr>
      <t>国家重大水利工程建设基金收入</t>
    </r>
  </si>
  <si>
    <t>103015803</t>
  </si>
  <si>
    <r>
      <rPr>
        <sz val="12"/>
        <rFont val="仿宋_GB2312"/>
        <charset val="134"/>
      </rPr>
      <t>地方重大水利工程建设资金</t>
    </r>
  </si>
  <si>
    <t>1030159</t>
  </si>
  <si>
    <r>
      <rPr>
        <sz val="12"/>
        <rFont val="仿宋_GB2312"/>
        <charset val="134"/>
      </rPr>
      <t>车辆通行费</t>
    </r>
  </si>
  <si>
    <t>1030175</t>
  </si>
  <si>
    <r>
      <rPr>
        <sz val="12"/>
        <rFont val="仿宋_GB2312"/>
        <charset val="134"/>
      </rPr>
      <t>废弃电器电子产品处理基金收入</t>
    </r>
  </si>
  <si>
    <t>1030178</t>
  </si>
  <si>
    <r>
      <rPr>
        <sz val="12"/>
        <rFont val="仿宋_GB2312"/>
        <charset val="134"/>
      </rPr>
      <t>污水处理费收入</t>
    </r>
  </si>
  <si>
    <t>1030180</t>
  </si>
  <si>
    <r>
      <rPr>
        <sz val="12"/>
        <rFont val="仿宋_GB2312"/>
        <charset val="134"/>
      </rPr>
      <t>彩票发行机构和彩票销售机构的业务费用</t>
    </r>
  </si>
  <si>
    <t>103018003</t>
  </si>
  <si>
    <r>
      <rPr>
        <sz val="12"/>
        <rFont val="仿宋_GB2312"/>
        <charset val="134"/>
      </rPr>
      <t>福利彩票销售机构的业务费用</t>
    </r>
  </si>
  <si>
    <t>103018004</t>
  </si>
  <si>
    <r>
      <rPr>
        <sz val="12"/>
        <rFont val="仿宋_GB2312"/>
        <charset val="134"/>
      </rPr>
      <t>体育彩票销售机构的业务费用</t>
    </r>
  </si>
  <si>
    <t>103018005</t>
  </si>
  <si>
    <r>
      <rPr>
        <sz val="12"/>
        <rFont val="仿宋_GB2312"/>
        <charset val="134"/>
      </rPr>
      <t>彩票兑奖周转金</t>
    </r>
  </si>
  <si>
    <t>103018006</t>
  </si>
  <si>
    <r>
      <rPr>
        <sz val="12"/>
        <rFont val="仿宋_GB2312"/>
        <charset val="134"/>
      </rPr>
      <t>彩票发行销售风险基金</t>
    </r>
  </si>
  <si>
    <t>103018007</t>
  </si>
  <si>
    <r>
      <rPr>
        <sz val="12"/>
        <rFont val="仿宋_GB2312"/>
        <charset val="134"/>
      </rPr>
      <t>彩票市场调控资金收入</t>
    </r>
  </si>
  <si>
    <t>1030181</t>
  </si>
  <si>
    <r>
      <rPr>
        <sz val="12"/>
        <rFont val="仿宋_GB2312"/>
        <charset val="134"/>
      </rPr>
      <t>抗疫特别国债财务基金收入</t>
    </r>
  </si>
  <si>
    <t>1030199</t>
  </si>
  <si>
    <r>
      <rPr>
        <sz val="12"/>
        <rFont val="仿宋_GB2312"/>
        <charset val="134"/>
      </rPr>
      <t>其他政府性基金收入</t>
    </r>
  </si>
  <si>
    <t>10310</t>
  </si>
  <si>
    <r>
      <rPr>
        <sz val="12"/>
        <rFont val="仿宋_GB2312"/>
        <charset val="134"/>
      </rPr>
      <t>专项债务对应项目专项收入</t>
    </r>
  </si>
  <si>
    <r>
      <rPr>
        <sz val="12"/>
        <rFont val="仿宋_GB2312"/>
        <charset val="134"/>
      </rPr>
      <t>转移性收入</t>
    </r>
  </si>
  <si>
    <r>
      <rPr>
        <sz val="12"/>
        <rFont val="仿宋_GB2312"/>
        <charset val="134"/>
      </rPr>
      <t>转移性支出</t>
    </r>
  </si>
  <si>
    <t>11004</t>
  </si>
  <si>
    <r>
      <rPr>
        <sz val="12"/>
        <rFont val="仿宋_GB2312"/>
        <charset val="134"/>
      </rPr>
      <t>政府性基金转移支付收入</t>
    </r>
  </si>
  <si>
    <t>2300603</t>
  </si>
  <si>
    <r>
      <rPr>
        <sz val="12"/>
        <rFont val="仿宋_GB2312"/>
        <charset val="134"/>
      </rPr>
      <t>政府性基金上解支出</t>
    </r>
  </si>
  <si>
    <t>1100802</t>
  </si>
  <si>
    <r>
      <rPr>
        <sz val="12"/>
        <rFont val="仿宋_GB2312"/>
        <charset val="134"/>
      </rPr>
      <t>政府性基金预算上年结余收入</t>
    </r>
  </si>
  <si>
    <t>2300802</t>
  </si>
  <si>
    <r>
      <rPr>
        <sz val="12"/>
        <rFont val="仿宋_GB2312"/>
        <charset val="134"/>
      </rPr>
      <t>政府性基金预算调出资金</t>
    </r>
  </si>
  <si>
    <t>1100902</t>
  </si>
  <si>
    <r>
      <rPr>
        <sz val="12"/>
        <rFont val="仿宋_GB2312"/>
        <charset val="134"/>
      </rPr>
      <t>调入政府性基金预算资金</t>
    </r>
  </si>
  <si>
    <t>110090299</t>
  </si>
  <si>
    <r>
      <rPr>
        <sz val="12"/>
        <rFont val="仿宋_GB2312"/>
        <charset val="134"/>
      </rPr>
      <t>其他调入政府性基金预算资金</t>
    </r>
  </si>
  <si>
    <t>2300902</t>
  </si>
  <si>
    <r>
      <rPr>
        <sz val="12"/>
        <rFont val="仿宋_GB2312"/>
        <charset val="134"/>
      </rPr>
      <t>政府性基金年终结余</t>
    </r>
  </si>
  <si>
    <t>23104</t>
  </si>
  <si>
    <r>
      <rPr>
        <sz val="12"/>
        <rFont val="仿宋_GB2312"/>
        <charset val="134"/>
      </rPr>
      <t>地方政府专项债务还本支出</t>
    </r>
  </si>
  <si>
    <t>1050402</t>
  </si>
  <si>
    <r>
      <rPr>
        <sz val="12"/>
        <rFont val="仿宋_GB2312"/>
        <charset val="134"/>
      </rPr>
      <t>专项债务收入</t>
    </r>
  </si>
  <si>
    <t xml:space="preserve">表五 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</si>
  <si>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年国有资本经营预算收支表</t>
    </r>
  </si>
  <si>
    <t xml:space="preserve">上年预计执行数 </t>
  </si>
  <si>
    <t>预算数</t>
  </si>
  <si>
    <t>合计</t>
  </si>
  <si>
    <t>省本级</t>
  </si>
  <si>
    <t>地市级
及以下</t>
  </si>
  <si>
    <t>1030601</t>
  </si>
  <si>
    <r>
      <rPr>
        <sz val="12"/>
        <color indexed="8"/>
        <rFont val="仿宋_GB2312"/>
        <charset val="134"/>
      </rPr>
      <t>一、利润收入</t>
    </r>
  </si>
  <si>
    <t>20804</t>
  </si>
  <si>
    <r>
      <rPr>
        <sz val="12"/>
        <color indexed="8"/>
        <rFont val="仿宋_GB2312"/>
        <charset val="134"/>
      </rPr>
      <t>一、补充全国社会保障基金</t>
    </r>
  </si>
  <si>
    <t>1030602</t>
  </si>
  <si>
    <r>
      <rPr>
        <sz val="12"/>
        <color indexed="8"/>
        <rFont val="仿宋_GB2312"/>
        <charset val="134"/>
      </rPr>
      <t>二、股利、股息收入</t>
    </r>
  </si>
  <si>
    <t>22301</t>
  </si>
  <si>
    <r>
      <rPr>
        <sz val="12"/>
        <color indexed="8"/>
        <rFont val="仿宋_GB2312"/>
        <charset val="134"/>
      </rPr>
      <t>二、解决历史遗留问题及改革成本支出</t>
    </r>
  </si>
  <si>
    <t>1030603</t>
  </si>
  <si>
    <r>
      <rPr>
        <sz val="12"/>
        <color indexed="8"/>
        <rFont val="仿宋_GB2312"/>
        <charset val="134"/>
      </rPr>
      <t>三、产权转让收入</t>
    </r>
  </si>
  <si>
    <t>22302</t>
  </si>
  <si>
    <r>
      <rPr>
        <sz val="12"/>
        <color indexed="8"/>
        <rFont val="仿宋_GB2312"/>
        <charset val="134"/>
      </rPr>
      <t>三、国有企业资本金注入</t>
    </r>
  </si>
  <si>
    <t>1030604</t>
  </si>
  <si>
    <r>
      <rPr>
        <sz val="12"/>
        <color indexed="8"/>
        <rFont val="仿宋_GB2312"/>
        <charset val="134"/>
      </rPr>
      <t>四、清算收入</t>
    </r>
  </si>
  <si>
    <t>22303</t>
  </si>
  <si>
    <r>
      <rPr>
        <sz val="12"/>
        <color indexed="8"/>
        <rFont val="仿宋_GB2312"/>
        <charset val="134"/>
      </rPr>
      <t>四、国有企业政策性补贴</t>
    </r>
  </si>
  <si>
    <t>1030698</t>
  </si>
  <si>
    <r>
      <rPr>
        <sz val="12"/>
        <color indexed="8"/>
        <rFont val="仿宋_GB2312"/>
        <charset val="134"/>
      </rPr>
      <t>五、其他国有资本经营预算收入</t>
    </r>
  </si>
  <si>
    <t>22399</t>
  </si>
  <si>
    <r>
      <rPr>
        <sz val="12"/>
        <color indexed="8"/>
        <rFont val="仿宋_GB2312"/>
        <charset val="134"/>
      </rPr>
      <t>五、其他国有资本经营预算支出</t>
    </r>
  </si>
  <si>
    <r>
      <rPr>
        <sz val="12"/>
        <color indexed="8"/>
        <rFont val="仿宋_GB2312"/>
        <charset val="134"/>
      </rPr>
      <t>转移性收入</t>
    </r>
  </si>
  <si>
    <r>
      <rPr>
        <sz val="12"/>
        <color indexed="8"/>
        <rFont val="仿宋_GB2312"/>
        <charset val="134"/>
      </rPr>
      <t>转移性支出</t>
    </r>
  </si>
  <si>
    <t>11005</t>
  </si>
  <si>
    <r>
      <rPr>
        <sz val="12"/>
        <color indexed="8"/>
        <rFont val="仿宋_GB2312"/>
        <charset val="134"/>
      </rPr>
      <t>国有资本经营预算转移支付收入</t>
    </r>
  </si>
  <si>
    <t>23005</t>
  </si>
  <si>
    <r>
      <rPr>
        <sz val="12"/>
        <color indexed="8"/>
        <rFont val="仿宋_GB2312"/>
        <charset val="134"/>
      </rPr>
      <t>国有资本经营预算转移支付</t>
    </r>
  </si>
  <si>
    <t>1100501</t>
  </si>
  <si>
    <t>国有资本经营预算转移支付收入</t>
  </si>
  <si>
    <t>2300501</t>
  </si>
  <si>
    <r>
      <rPr>
        <sz val="12"/>
        <color indexed="8"/>
        <rFont val="仿宋_GB2312"/>
        <charset val="134"/>
      </rPr>
      <t>国有资本经营预算转移支付支出</t>
    </r>
  </si>
  <si>
    <t>11006</t>
  </si>
  <si>
    <r>
      <rPr>
        <sz val="12"/>
        <color indexed="8"/>
        <rFont val="仿宋_GB2312"/>
        <charset val="134"/>
      </rPr>
      <t>上解收入</t>
    </r>
  </si>
  <si>
    <r>
      <rPr>
        <sz val="12"/>
        <color indexed="8"/>
        <rFont val="仿宋_GB2312"/>
        <charset val="134"/>
      </rPr>
      <t>上解支出</t>
    </r>
  </si>
  <si>
    <t>1100604</t>
  </si>
  <si>
    <t>国有资本经营预算上解收入</t>
  </si>
  <si>
    <t>2300604</t>
  </si>
  <si>
    <t>国有资本经营预算上解支出</t>
  </si>
  <si>
    <r>
      <rPr>
        <sz val="12"/>
        <color indexed="8"/>
        <rFont val="仿宋_GB2312"/>
        <charset val="134"/>
      </rPr>
      <t>上年结余收入</t>
    </r>
  </si>
  <si>
    <r>
      <rPr>
        <sz val="12"/>
        <color indexed="8"/>
        <rFont val="仿宋_GB2312"/>
        <charset val="134"/>
      </rPr>
      <t>调出资金</t>
    </r>
  </si>
  <si>
    <t>1100804</t>
  </si>
  <si>
    <r>
      <rPr>
        <sz val="12"/>
        <color indexed="8"/>
        <rFont val="仿宋_GB2312"/>
        <charset val="134"/>
      </rPr>
      <t>国有资本经营预算上年结余收入</t>
    </r>
  </si>
  <si>
    <t>2300803</t>
  </si>
  <si>
    <r>
      <rPr>
        <sz val="12"/>
        <color indexed="8"/>
        <rFont val="仿宋_GB2312"/>
        <charset val="134"/>
      </rPr>
      <t>国有资本经营预算调出资金</t>
    </r>
  </si>
  <si>
    <r>
      <rPr>
        <sz val="12"/>
        <color indexed="8"/>
        <rFont val="仿宋_GB2312"/>
        <charset val="134"/>
      </rPr>
      <t>年终结余</t>
    </r>
  </si>
  <si>
    <t>2300918</t>
  </si>
  <si>
    <r>
      <rPr>
        <sz val="12"/>
        <color indexed="8"/>
        <rFont val="仿宋_GB2312"/>
        <charset val="134"/>
      </rPr>
      <t>国有资本经营预算年终结余</t>
    </r>
  </si>
  <si>
    <r>
      <rPr>
        <b/>
        <sz val="12"/>
        <rFont val="仿宋_GB2312"/>
        <charset val="134"/>
      </rPr>
      <t>收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入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总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计</t>
    </r>
  </si>
  <si>
    <r>
      <rPr>
        <b/>
        <sz val="12"/>
        <rFont val="仿宋_GB2312"/>
        <charset val="134"/>
      </rPr>
      <t>支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出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总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计</t>
    </r>
  </si>
  <si>
    <t>注：1.国有资本经营预算转移支付收入_合计=国有资本经营预算转移支付收入_省本级+国有资本经营预算转移支付收入_计划单列市</t>
  </si>
  <si>
    <r>
      <rPr>
        <sz val="12"/>
        <color theme="0"/>
        <rFont val="仿宋_GB2312"/>
        <charset val="134"/>
      </rPr>
      <t>注：</t>
    </r>
    <r>
      <rPr>
        <sz val="12"/>
        <rFont val="仿宋_GB2312"/>
        <charset val="134"/>
      </rPr>
      <t>2.国有资本经营预算上解支出_合计=国有资本经营预算上解支出_省本级+国有资本经营预算上解支出_计划单列市</t>
    </r>
  </si>
  <si>
    <r>
      <rPr>
        <sz val="12"/>
        <color theme="0"/>
        <rFont val="仿宋_GB2312"/>
        <charset val="134"/>
      </rPr>
      <t>注：</t>
    </r>
    <r>
      <rPr>
        <sz val="12"/>
        <rFont val="仿宋_GB2312"/>
        <charset val="134"/>
      </rPr>
      <t>3.国有资本经营预算上解收入_合计=0；国有资本经营预算转移支付支出_合计=0。已禁止录入。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</si>
</sst>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;[Red]\-0\ ;"/>
    <numFmt numFmtId="178" formatCode="\ @"/>
    <numFmt numFmtId="179" formatCode="0.0%_ ;[Red]\-0.0%\ ;"/>
    <numFmt numFmtId="180" formatCode="0.0_ "/>
    <numFmt numFmtId="181" formatCode="0_ "/>
    <numFmt numFmtId="182" formatCode="0.00_);[Red]\(0.00\)"/>
  </numFmts>
  <fonts count="55">
    <font>
      <sz val="11"/>
      <color theme="1"/>
      <name val="等线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8"/>
      <name val="Times New Roman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color indexed="0"/>
      <name val="Times New Roman"/>
      <charset val="134"/>
    </font>
    <font>
      <sz val="18"/>
      <name val="方正小标宋简体"/>
      <charset val="134"/>
    </font>
    <font>
      <sz val="12"/>
      <color theme="1"/>
      <name val="Times New Roman"/>
      <charset val="134"/>
    </font>
    <font>
      <b/>
      <sz val="16"/>
      <name val="黑体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6"/>
      <name val="黑体"/>
      <charset val="134"/>
    </font>
    <font>
      <sz val="12"/>
      <name val="宋体"/>
      <charset val="134"/>
    </font>
    <font>
      <sz val="24"/>
      <name val="方正小标宋简体"/>
      <charset val="134"/>
    </font>
    <font>
      <sz val="16"/>
      <name val="Times New Roman"/>
      <charset val="134"/>
    </font>
    <font>
      <sz val="48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9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theme="0"/>
      <name val="仿宋_GB2312"/>
      <charset val="134"/>
    </font>
    <font>
      <sz val="12"/>
      <color indexed="0"/>
      <name val="仿宋_GB2312"/>
      <charset val="134"/>
    </font>
    <font>
      <sz val="16"/>
      <name val="仿宋_GB2312"/>
      <charset val="134"/>
    </font>
    <font>
      <sz val="48"/>
      <name val="方正小标宋简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gray0625">
        <bgColor theme="0" tint="-0.14996795556505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0" fontId="35" fillId="0" borderId="0">
      <protection locked="0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15" borderId="13" applyNumberFormat="0" applyAlignment="0" applyProtection="0">
      <alignment vertical="center"/>
    </xf>
    <xf numFmtId="0" fontId="40" fillId="15" borderId="9" applyNumberFormat="0" applyAlignment="0" applyProtection="0">
      <alignment vertical="center"/>
    </xf>
    <xf numFmtId="0" fontId="41" fillId="16" borderId="1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0" borderId="0"/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0" fillId="0" borderId="0">
      <protection locked="0"/>
    </xf>
    <xf numFmtId="0" fontId="20" fillId="0" borderId="0"/>
    <xf numFmtId="0" fontId="48" fillId="38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 applyBorder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35" fillId="0" borderId="0"/>
    <xf numFmtId="0" fontId="49" fillId="38" borderId="0" applyNumberFormat="0" applyBorder="0" applyAlignment="0" applyProtection="0">
      <alignment vertical="center"/>
    </xf>
    <xf numFmtId="0" fontId="20" fillId="0" borderId="0"/>
    <xf numFmtId="0" fontId="50" fillId="37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119">
    <xf numFmtId="0" fontId="0" fillId="0" borderId="0" xfId="0">
      <alignment vertical="center"/>
    </xf>
    <xf numFmtId="0" fontId="1" fillId="2" borderId="0" xfId="67" applyFont="1" applyFill="1" applyAlignment="1">
      <alignment vertical="center" wrapText="1"/>
    </xf>
    <xf numFmtId="0" fontId="1" fillId="2" borderId="0" xfId="67" applyFont="1" applyFill="1" applyAlignment="1">
      <alignment vertical="center"/>
    </xf>
    <xf numFmtId="176" fontId="2" fillId="2" borderId="0" xfId="67" applyNumberFormat="1" applyFont="1" applyFill="1" applyAlignment="1">
      <alignment vertical="center"/>
    </xf>
    <xf numFmtId="176" fontId="1" fillId="2" borderId="0" xfId="67" applyNumberFormat="1" applyFont="1" applyFill="1" applyAlignment="1">
      <alignment vertical="center"/>
    </xf>
    <xf numFmtId="176" fontId="3" fillId="2" borderId="0" xfId="67" applyNumberFormat="1" applyFont="1" applyFill="1" applyAlignment="1">
      <alignment horizontal="center" vertical="center"/>
    </xf>
    <xf numFmtId="176" fontId="4" fillId="2" borderId="1" xfId="67" applyNumberFormat="1" applyFont="1" applyFill="1" applyBorder="1" applyAlignment="1">
      <alignment horizontal="distributed" vertical="center"/>
    </xf>
    <xf numFmtId="176" fontId="5" fillId="2" borderId="1" xfId="67" applyNumberFormat="1" applyFont="1" applyFill="1" applyBorder="1" applyAlignment="1">
      <alignment horizontal="center" vertical="center"/>
    </xf>
    <xf numFmtId="176" fontId="4" fillId="2" borderId="1" xfId="67" applyNumberFormat="1" applyFont="1" applyFill="1" applyBorder="1" applyAlignment="1">
      <alignment horizontal="distributed" vertical="center" indent="4"/>
    </xf>
    <xf numFmtId="176" fontId="4" fillId="2" borderId="1" xfId="67" applyNumberFormat="1" applyFont="1" applyFill="1" applyBorder="1" applyAlignment="1">
      <alignment horizontal="center" vertical="center"/>
    </xf>
    <xf numFmtId="176" fontId="4" fillId="2" borderId="1" xfId="67" applyNumberFormat="1" applyFont="1" applyFill="1" applyBorder="1" applyAlignment="1">
      <alignment horizontal="center" vertical="center" wrapText="1"/>
    </xf>
    <xf numFmtId="176" fontId="6" fillId="2" borderId="1" xfId="61" applyNumberFormat="1" applyFont="1" applyFill="1" applyBorder="1" applyAlignment="1">
      <alignment vertical="center"/>
    </xf>
    <xf numFmtId="177" fontId="6" fillId="3" borderId="1" xfId="67" applyNumberFormat="1" applyFont="1" applyFill="1" applyBorder="1" applyAlignment="1">
      <alignment vertical="center" shrinkToFit="1"/>
    </xf>
    <xf numFmtId="177" fontId="6" fillId="2" borderId="1" xfId="67" applyNumberFormat="1" applyFont="1" applyFill="1" applyBorder="1" applyAlignment="1" applyProtection="1">
      <alignment vertical="center" shrinkToFit="1"/>
      <protection locked="0"/>
    </xf>
    <xf numFmtId="177" fontId="6" fillId="2" borderId="1" xfId="67" applyNumberFormat="1" applyFont="1" applyFill="1" applyBorder="1" applyAlignment="1">
      <alignment vertical="center" shrinkToFit="1"/>
    </xf>
    <xf numFmtId="0" fontId="7" fillId="2" borderId="1" xfId="61" applyFont="1" applyFill="1" applyBorder="1" applyAlignment="1">
      <alignment horizontal="distributed" vertical="center" indent="2"/>
    </xf>
    <xf numFmtId="176" fontId="8" fillId="2" borderId="1" xfId="61" applyNumberFormat="1" applyFont="1" applyFill="1" applyBorder="1" applyAlignment="1">
      <alignment vertical="center"/>
    </xf>
    <xf numFmtId="177" fontId="6" fillId="4" borderId="1" xfId="67" applyNumberFormat="1" applyFont="1" applyFill="1" applyBorder="1" applyAlignment="1">
      <alignment vertical="center" shrinkToFit="1"/>
    </xf>
    <xf numFmtId="10" fontId="9" fillId="2" borderId="2" xfId="61" applyNumberFormat="1" applyFont="1" applyFill="1" applyBorder="1" applyAlignment="1">
      <alignment horizontal="right" vertical="center"/>
    </xf>
    <xf numFmtId="178" fontId="6" fillId="2" borderId="1" xfId="61" applyNumberFormat="1" applyFont="1" applyFill="1" applyBorder="1" applyAlignment="1">
      <alignment vertical="center"/>
    </xf>
    <xf numFmtId="0" fontId="9" fillId="2" borderId="0" xfId="61" applyFont="1" applyFill="1" applyAlignment="1">
      <alignment vertical="center"/>
    </xf>
    <xf numFmtId="10" fontId="9" fillId="2" borderId="0" xfId="61" applyNumberFormat="1" applyFont="1" applyFill="1" applyAlignment="1">
      <alignment vertical="center"/>
    </xf>
    <xf numFmtId="0" fontId="2" fillId="2" borderId="0" xfId="61" applyFont="1" applyFill="1" applyAlignment="1">
      <alignment vertical="center"/>
    </xf>
    <xf numFmtId="10" fontId="3" fillId="2" borderId="0" xfId="61" applyNumberFormat="1" applyFont="1" applyFill="1" applyAlignment="1">
      <alignment horizontal="center" vertical="center"/>
    </xf>
    <xf numFmtId="0" fontId="2" fillId="2" borderId="1" xfId="61" applyFont="1" applyFill="1" applyBorder="1" applyAlignment="1">
      <alignment horizontal="distributed" vertical="center"/>
    </xf>
    <xf numFmtId="0" fontId="2" fillId="2" borderId="1" xfId="61" applyFont="1" applyFill="1" applyBorder="1" applyAlignment="1">
      <alignment horizontal="center" vertical="center"/>
    </xf>
    <xf numFmtId="0" fontId="2" fillId="2" borderId="1" xfId="61" applyFont="1" applyFill="1" applyBorder="1" applyAlignment="1">
      <alignment horizontal="distributed" vertical="center" indent="6"/>
    </xf>
    <xf numFmtId="0" fontId="2" fillId="2" borderId="3" xfId="61" applyFont="1" applyFill="1" applyBorder="1" applyAlignment="1">
      <alignment horizontal="center" vertical="center" wrapText="1"/>
    </xf>
    <xf numFmtId="0" fontId="9" fillId="2" borderId="3" xfId="61" applyFont="1" applyFill="1" applyBorder="1" applyAlignment="1">
      <alignment horizontal="center" vertical="center" wrapText="1"/>
    </xf>
    <xf numFmtId="0" fontId="9" fillId="2" borderId="4" xfId="61" applyFont="1" applyFill="1" applyBorder="1" applyAlignment="1">
      <alignment horizontal="center" vertical="center" wrapText="1"/>
    </xf>
    <xf numFmtId="0" fontId="9" fillId="2" borderId="5" xfId="61" applyFont="1" applyFill="1" applyBorder="1" applyAlignment="1">
      <alignment horizontal="center" vertical="center" wrapText="1"/>
    </xf>
    <xf numFmtId="0" fontId="9" fillId="2" borderId="6" xfId="61" applyFont="1" applyFill="1" applyBorder="1" applyAlignment="1">
      <alignment horizontal="center" vertical="center" wrapText="1"/>
    </xf>
    <xf numFmtId="0" fontId="9" fillId="2" borderId="7" xfId="61" applyFont="1" applyFill="1" applyBorder="1" applyAlignment="1">
      <alignment horizontal="center" vertical="center" wrapText="1"/>
    </xf>
    <xf numFmtId="0" fontId="9" fillId="2" borderId="1" xfId="61" applyFont="1" applyFill="1" applyBorder="1" applyAlignment="1">
      <alignment horizontal="center" vertical="center" wrapText="1"/>
    </xf>
    <xf numFmtId="0" fontId="9" fillId="2" borderId="1" xfId="68" applyFont="1" applyFill="1" applyBorder="1" applyAlignment="1">
      <alignment horizontal="center" vertical="center" wrapText="1"/>
    </xf>
    <xf numFmtId="0" fontId="9" fillId="2" borderId="1" xfId="61" applyFont="1" applyFill="1" applyBorder="1" applyAlignment="1">
      <alignment vertical="center"/>
    </xf>
    <xf numFmtId="0" fontId="10" fillId="0" borderId="0" xfId="0" applyFont="1">
      <alignment vertical="center"/>
    </xf>
    <xf numFmtId="177" fontId="9" fillId="3" borderId="1" xfId="71" applyNumberFormat="1" applyFont="1" applyFill="1" applyBorder="1" applyAlignment="1">
      <alignment vertical="center" shrinkToFit="1"/>
    </xf>
    <xf numFmtId="177" fontId="9" fillId="3" borderId="1" xfId="61" applyNumberFormat="1" applyFont="1" applyFill="1" applyBorder="1" applyAlignment="1">
      <alignment vertical="center" shrinkToFit="1"/>
    </xf>
    <xf numFmtId="179" fontId="9" fillId="3" borderId="1" xfId="61" applyNumberFormat="1" applyFont="1" applyFill="1" applyBorder="1" applyAlignment="1">
      <alignment vertical="center" shrinkToFit="1"/>
    </xf>
    <xf numFmtId="3" fontId="9" fillId="0" borderId="1" xfId="61" applyNumberFormat="1" applyFont="1" applyBorder="1" applyAlignment="1">
      <alignment vertical="center"/>
    </xf>
    <xf numFmtId="177" fontId="9" fillId="2" borderId="1" xfId="71" applyNumberFormat="1" applyFont="1" applyFill="1" applyBorder="1" applyAlignment="1" applyProtection="1">
      <alignment vertical="center" shrinkToFit="1"/>
      <protection locked="0"/>
    </xf>
    <xf numFmtId="177" fontId="9" fillId="2" borderId="1" xfId="61" applyNumberFormat="1" applyFont="1" applyFill="1" applyBorder="1" applyAlignment="1" applyProtection="1">
      <alignment vertical="center" shrinkToFit="1"/>
      <protection locked="0"/>
    </xf>
    <xf numFmtId="0" fontId="9" fillId="0" borderId="1" xfId="61" applyFont="1" applyBorder="1" applyAlignment="1">
      <alignment vertical="center"/>
    </xf>
    <xf numFmtId="0" fontId="9" fillId="2" borderId="1" xfId="61" applyFont="1" applyFill="1" applyBorder="1" applyAlignment="1" applyProtection="1">
      <alignment vertical="center"/>
      <protection locked="0"/>
    </xf>
    <xf numFmtId="0" fontId="9" fillId="0" borderId="1" xfId="61" applyFont="1" applyBorder="1" applyAlignment="1" applyProtection="1">
      <alignment vertical="center"/>
      <protection locked="0"/>
    </xf>
    <xf numFmtId="0" fontId="7" fillId="2" borderId="1" xfId="61" applyFont="1" applyFill="1" applyBorder="1" applyAlignment="1">
      <alignment horizontal="distributed" vertical="center" indent="4"/>
    </xf>
    <xf numFmtId="1" fontId="9" fillId="2" borderId="1" xfId="61" applyNumberFormat="1" applyFont="1" applyFill="1" applyBorder="1" applyAlignment="1">
      <alignment vertical="center"/>
    </xf>
    <xf numFmtId="3" fontId="9" fillId="2" borderId="1" xfId="61" applyNumberFormat="1" applyFont="1" applyFill="1" applyBorder="1" applyAlignment="1">
      <alignment vertical="center"/>
    </xf>
    <xf numFmtId="3" fontId="9" fillId="2" borderId="1" xfId="61" applyNumberFormat="1" applyFont="1" applyFill="1" applyBorder="1" applyAlignment="1" applyProtection="1">
      <alignment vertical="center"/>
      <protection locked="0"/>
    </xf>
    <xf numFmtId="0" fontId="3" fillId="2" borderId="0" xfId="61" applyFont="1" applyFill="1" applyAlignment="1">
      <alignment horizontal="center" vertical="center"/>
    </xf>
    <xf numFmtId="0" fontId="7" fillId="2" borderId="1" xfId="61" applyFont="1" applyFill="1" applyBorder="1" applyAlignment="1">
      <alignment vertical="center"/>
    </xf>
    <xf numFmtId="177" fontId="9" fillId="3" borderId="1" xfId="0" applyNumberFormat="1" applyFont="1" applyFill="1" applyBorder="1" applyAlignment="1">
      <alignment vertical="center" shrinkToFit="1"/>
    </xf>
    <xf numFmtId="177" fontId="9" fillId="5" borderId="1" xfId="71" applyNumberFormat="1" applyFont="1" applyFill="1" applyBorder="1" applyAlignment="1" applyProtection="1">
      <alignment vertical="center" shrinkToFit="1"/>
      <protection locked="0"/>
    </xf>
    <xf numFmtId="177" fontId="9" fillId="2" borderId="1" xfId="0" applyNumberFormat="1" applyFont="1" applyFill="1" applyBorder="1" applyAlignment="1" applyProtection="1">
      <alignment vertical="center" shrinkToFit="1"/>
      <protection locked="0"/>
    </xf>
    <xf numFmtId="177" fontId="9" fillId="5" borderId="1" xfId="0" applyNumberFormat="1" applyFont="1" applyFill="1" applyBorder="1" applyAlignment="1" applyProtection="1">
      <alignment vertical="center" shrinkToFit="1"/>
      <protection locked="0"/>
    </xf>
    <xf numFmtId="177" fontId="9" fillId="2" borderId="1" xfId="71" applyNumberFormat="1" applyFont="1" applyFill="1" applyBorder="1" applyAlignment="1">
      <alignment vertical="center" shrinkToFit="1"/>
    </xf>
    <xf numFmtId="177" fontId="9" fillId="5" borderId="1" xfId="0" applyNumberFormat="1" applyFont="1" applyFill="1" applyBorder="1" applyAlignment="1">
      <alignment vertical="center" shrinkToFit="1"/>
    </xf>
    <xf numFmtId="0" fontId="9" fillId="2" borderId="2" xfId="61" applyFont="1" applyFill="1" applyBorder="1" applyAlignment="1">
      <alignment horizontal="right" vertical="center"/>
    </xf>
    <xf numFmtId="177" fontId="9" fillId="2" borderId="1" xfId="61" applyNumberFormat="1" applyFont="1" applyFill="1" applyBorder="1" applyAlignment="1">
      <alignment vertical="center" shrinkToFit="1"/>
    </xf>
    <xf numFmtId="0" fontId="7" fillId="2" borderId="0" xfId="61" applyFont="1" applyFill="1" applyAlignment="1">
      <alignment vertical="center"/>
    </xf>
    <xf numFmtId="0" fontId="9" fillId="2" borderId="0" xfId="61" applyFont="1" applyFill="1" applyAlignment="1">
      <alignment horizontal="left" vertical="center"/>
    </xf>
    <xf numFmtId="0" fontId="2" fillId="2" borderId="0" xfId="61" applyFont="1" applyFill="1" applyAlignment="1">
      <alignment horizontal="left" vertical="center"/>
    </xf>
    <xf numFmtId="0" fontId="9" fillId="2" borderId="0" xfId="61" applyFont="1" applyFill="1" applyAlignment="1">
      <alignment horizontal="right" vertical="center"/>
    </xf>
    <xf numFmtId="0" fontId="11" fillId="2" borderId="0" xfId="61" applyFont="1" applyFill="1" applyAlignment="1">
      <alignment horizontal="center" vertical="center"/>
    </xf>
    <xf numFmtId="0" fontId="2" fillId="2" borderId="4" xfId="61" applyFont="1" applyFill="1" applyBorder="1" applyAlignment="1">
      <alignment horizontal="center" vertical="center"/>
    </xf>
    <xf numFmtId="0" fontId="2" fillId="2" borderId="6" xfId="6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61" applyFont="1" applyFill="1" applyBorder="1" applyAlignment="1">
      <alignment vertical="center"/>
    </xf>
    <xf numFmtId="177" fontId="12" fillId="2" borderId="1" xfId="61" applyNumberFormat="1" applyFont="1" applyFill="1" applyBorder="1" applyAlignment="1" applyProtection="1">
      <alignment vertical="center" shrinkToFit="1"/>
      <protection locked="0"/>
    </xf>
    <xf numFmtId="180" fontId="9" fillId="2" borderId="6" xfId="61" applyNumberFormat="1" applyFont="1" applyFill="1" applyBorder="1" applyAlignment="1">
      <alignment horizontal="left" vertical="center"/>
    </xf>
    <xf numFmtId="181" fontId="9" fillId="2" borderId="6" xfId="61" applyNumberFormat="1" applyFont="1" applyFill="1" applyBorder="1" applyAlignment="1">
      <alignment horizontal="left" vertical="center"/>
    </xf>
    <xf numFmtId="0" fontId="9" fillId="2" borderId="5" xfId="61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5" xfId="61" applyFont="1" applyFill="1" applyBorder="1" applyAlignment="1" applyProtection="1">
      <alignment vertical="center"/>
      <protection locked="0"/>
    </xf>
    <xf numFmtId="0" fontId="9" fillId="2" borderId="1" xfId="61" applyFont="1" applyFill="1" applyBorder="1" applyAlignment="1" applyProtection="1">
      <alignment horizontal="left" vertical="center"/>
      <protection locked="0"/>
    </xf>
    <xf numFmtId="0" fontId="9" fillId="2" borderId="6" xfId="61" applyFont="1" applyFill="1" applyBorder="1" applyAlignment="1" applyProtection="1">
      <alignment vertical="center"/>
      <protection locked="0"/>
    </xf>
    <xf numFmtId="0" fontId="7" fillId="2" borderId="4" xfId="61" applyFont="1" applyFill="1" applyBorder="1" applyAlignment="1">
      <alignment horizontal="distributed" vertical="center"/>
    </xf>
    <xf numFmtId="0" fontId="7" fillId="2" borderId="6" xfId="61" applyFont="1" applyFill="1" applyBorder="1" applyAlignment="1">
      <alignment horizontal="distributed" vertical="center"/>
    </xf>
    <xf numFmtId="177" fontId="7" fillId="3" borderId="1" xfId="0" applyNumberFormat="1" applyFont="1" applyFill="1" applyBorder="1" applyAlignment="1">
      <alignment vertical="center" shrinkToFit="1"/>
    </xf>
    <xf numFmtId="177" fontId="7" fillId="3" borderId="1" xfId="61" applyNumberFormat="1" applyFont="1" applyFill="1" applyBorder="1" applyAlignment="1">
      <alignment vertical="center" shrinkToFit="1"/>
    </xf>
    <xf numFmtId="182" fontId="9" fillId="2" borderId="8" xfId="61" applyNumberFormat="1" applyFont="1" applyFill="1" applyBorder="1" applyAlignment="1">
      <alignment vertical="center"/>
    </xf>
    <xf numFmtId="0" fontId="13" fillId="2" borderId="0" xfId="61" applyFont="1" applyFill="1" applyAlignment="1">
      <alignment vertical="center"/>
    </xf>
    <xf numFmtId="0" fontId="14" fillId="2" borderId="0" xfId="61" applyFont="1" applyFill="1" applyAlignment="1">
      <alignment vertical="center"/>
    </xf>
    <xf numFmtId="0" fontId="15" fillId="2" borderId="0" xfId="61" applyFont="1" applyFill="1" applyAlignment="1">
      <alignment vertical="center"/>
    </xf>
    <xf numFmtId="0" fontId="15" fillId="2" borderId="0" xfId="61" applyFont="1" applyFill="1" applyAlignment="1">
      <alignment vertical="center" wrapText="1"/>
    </xf>
    <xf numFmtId="0" fontId="16" fillId="2" borderId="0" xfId="61" applyFont="1" applyFill="1" applyAlignment="1">
      <alignment vertical="center"/>
    </xf>
    <xf numFmtId="0" fontId="16" fillId="2" borderId="0" xfId="61" applyFont="1" applyFill="1" applyAlignment="1">
      <alignment vertical="center" wrapText="1"/>
    </xf>
    <xf numFmtId="0" fontId="3" fillId="2" borderId="0" xfId="61" applyFont="1" applyFill="1" applyAlignment="1">
      <alignment horizontal="center" vertical="center" wrapText="1"/>
    </xf>
    <xf numFmtId="0" fontId="1" fillId="2" borderId="2" xfId="61" applyFont="1" applyFill="1" applyBorder="1" applyAlignment="1">
      <alignment horizontal="right" vertical="center" wrapText="1"/>
    </xf>
    <xf numFmtId="0" fontId="9" fillId="2" borderId="4" xfId="61" applyFont="1" applyFill="1" applyBorder="1" applyAlignment="1">
      <alignment horizontal="center" vertical="center"/>
    </xf>
    <xf numFmtId="0" fontId="9" fillId="2" borderId="6" xfId="61" applyFont="1" applyFill="1" applyBorder="1" applyAlignment="1">
      <alignment horizontal="center" vertical="center"/>
    </xf>
    <xf numFmtId="0" fontId="9" fillId="2" borderId="1" xfId="61" applyFont="1" applyFill="1" applyBorder="1" applyAlignment="1">
      <alignment horizontal="center" vertical="center"/>
    </xf>
    <xf numFmtId="0" fontId="7" fillId="2" borderId="1" xfId="61" applyFont="1" applyFill="1" applyBorder="1" applyAlignment="1">
      <alignment horizontal="left" vertical="center"/>
    </xf>
    <xf numFmtId="0" fontId="17" fillId="2" borderId="1" xfId="61" applyFont="1" applyFill="1" applyBorder="1" applyAlignment="1">
      <alignment vertical="center"/>
    </xf>
    <xf numFmtId="179" fontId="7" fillId="3" borderId="1" xfId="61" applyNumberFormat="1" applyFont="1" applyFill="1" applyBorder="1" applyAlignment="1">
      <alignment vertical="center" shrinkToFit="1"/>
    </xf>
    <xf numFmtId="0" fontId="9" fillId="2" borderId="1" xfId="61" applyFont="1" applyFill="1" applyBorder="1" applyAlignment="1">
      <alignment horizontal="left" vertical="center"/>
    </xf>
    <xf numFmtId="0" fontId="1" fillId="2" borderId="1" xfId="61" applyFont="1" applyFill="1" applyBorder="1" applyAlignment="1">
      <alignment vertical="center"/>
    </xf>
    <xf numFmtId="177" fontId="9" fillId="2" borderId="0" xfId="61" applyNumberFormat="1" applyFont="1" applyFill="1" applyAlignment="1" applyProtection="1">
      <alignment vertical="center" shrinkToFit="1"/>
      <protection locked="0"/>
    </xf>
    <xf numFmtId="0" fontId="1" fillId="2" borderId="1" xfId="61" applyFont="1" applyFill="1" applyBorder="1" applyAlignment="1" applyProtection="1">
      <alignment vertical="center"/>
      <protection locked="0"/>
    </xf>
    <xf numFmtId="0" fontId="16" fillId="2" borderId="1" xfId="61" applyFont="1" applyFill="1" applyBorder="1" applyAlignment="1" applyProtection="1">
      <alignment vertical="center"/>
      <protection locked="0"/>
    </xf>
    <xf numFmtId="0" fontId="18" fillId="2" borderId="4" xfId="61" applyFont="1" applyFill="1" applyBorder="1" applyAlignment="1">
      <alignment horizontal="distributed" vertical="center"/>
    </xf>
    <xf numFmtId="0" fontId="18" fillId="2" borderId="6" xfId="61" applyFont="1" applyFill="1" applyBorder="1" applyAlignment="1">
      <alignment horizontal="distributed" vertical="center"/>
    </xf>
    <xf numFmtId="0" fontId="19" fillId="2" borderId="0" xfId="61" applyFont="1" applyFill="1" applyAlignment="1" applyProtection="1">
      <alignment vertical="center"/>
      <protection locked="0"/>
    </xf>
    <xf numFmtId="0" fontId="20" fillId="2" borderId="0" xfId="61" applyFill="1" applyAlignment="1" applyProtection="1">
      <alignment vertical="center"/>
      <protection locked="0"/>
    </xf>
    <xf numFmtId="0" fontId="21" fillId="2" borderId="0" xfId="61" applyFont="1" applyFill="1" applyAlignment="1" applyProtection="1">
      <alignment horizontal="center" vertical="center"/>
      <protection locked="0"/>
    </xf>
    <xf numFmtId="0" fontId="22" fillId="2" borderId="0" xfId="61" applyFont="1" applyFill="1" applyAlignment="1" applyProtection="1">
      <alignment horizontal="left" vertical="center" indent="15"/>
      <protection locked="0"/>
    </xf>
    <xf numFmtId="0" fontId="19" fillId="2" borderId="0" xfId="61" applyFont="1" applyFill="1" applyAlignment="1" applyProtection="1">
      <alignment horizontal="left" vertical="center"/>
      <protection locked="0"/>
    </xf>
    <xf numFmtId="0" fontId="0" fillId="0" borderId="0" xfId="0" applyFont="1">
      <alignment vertical="center"/>
    </xf>
    <xf numFmtId="0" fontId="9" fillId="2" borderId="0" xfId="74" applyFont="1" applyFill="1" applyAlignment="1">
      <alignment vertical="center"/>
    </xf>
    <xf numFmtId="0" fontId="9" fillId="2" borderId="0" xfId="74" applyFont="1" applyFill="1" applyAlignment="1" applyProtection="1">
      <alignment vertical="center"/>
      <protection hidden="1"/>
    </xf>
    <xf numFmtId="0" fontId="22" fillId="2" borderId="0" xfId="74" applyFont="1" applyFill="1" applyAlignment="1" applyProtection="1">
      <alignment vertical="center"/>
      <protection hidden="1"/>
    </xf>
    <xf numFmtId="0" fontId="23" fillId="2" borderId="0" xfId="74" applyFont="1" applyFill="1" applyAlignment="1" applyProtection="1">
      <alignment horizontal="center" vertical="center"/>
      <protection hidden="1"/>
    </xf>
    <xf numFmtId="0" fontId="24" fillId="2" borderId="0" xfId="74" applyFont="1" applyFill="1" applyAlignment="1" applyProtection="1">
      <alignment vertical="center"/>
      <protection hidden="1"/>
    </xf>
    <xf numFmtId="0" fontId="24" fillId="2" borderId="0" xfId="74" applyFont="1" applyFill="1" applyAlignment="1" applyProtection="1">
      <alignment vertical="center"/>
      <protection locked="0"/>
    </xf>
    <xf numFmtId="49" fontId="24" fillId="2" borderId="0" xfId="74" applyNumberFormat="1" applyFont="1" applyFill="1" applyAlignment="1" applyProtection="1">
      <alignment horizontal="left" vertical="center"/>
      <protection hidden="1"/>
    </xf>
    <xf numFmtId="49" fontId="25" fillId="2" borderId="0" xfId="74" applyNumberFormat="1" applyFont="1" applyFill="1" applyAlignment="1" applyProtection="1">
      <alignment horizontal="left" vertical="center"/>
      <protection hidden="1"/>
    </xf>
    <xf numFmtId="0" fontId="20" fillId="2" borderId="0" xfId="74" applyFont="1" applyFill="1" applyAlignment="1">
      <alignment vertical="center"/>
    </xf>
    <xf numFmtId="0" fontId="7" fillId="2" borderId="0" xfId="74" applyFont="1" applyFill="1" applyAlignment="1" applyProtection="1">
      <alignment vertical="center"/>
      <protection hidden="1"/>
    </xf>
    <xf numFmtId="0" fontId="7" fillId="2" borderId="1" xfId="61" applyFont="1" applyFill="1" applyBorder="1" applyAlignment="1" quotePrefix="1">
      <alignment vertical="center"/>
    </xf>
    <xf numFmtId="0" fontId="9" fillId="2" borderId="0" xfId="61" applyFont="1" applyFill="1" applyAlignment="1" quotePrefix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3_保定市2015年预算表格（八张全表不含定州）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_保定市2015年预算表格（八张全表不含定州）" xfId="53"/>
    <cellStyle name="40% - 强调文字颜色 6" xfId="54" builtinId="51"/>
    <cellStyle name="60% - 强调文字颜色 6" xfId="55" builtinId="52"/>
    <cellStyle name="常规 5" xfId="56"/>
    <cellStyle name="差_保定市2015年预算表格（八张全表不含定州）" xfId="57"/>
    <cellStyle name="常规 4 2" xfId="58"/>
    <cellStyle name="常规 4" xfId="59"/>
    <cellStyle name="好_保定市2015年预算表格（八张全表不含定州）" xfId="60"/>
    <cellStyle name="常规 2" xfId="61"/>
    <cellStyle name="常规 11" xfId="62"/>
    <cellStyle name="常规 4 3" xfId="63"/>
    <cellStyle name="常规 2 2 2" xfId="64"/>
    <cellStyle name="常规 2 10" xfId="65"/>
    <cellStyle name="常规 2 3" xfId="66"/>
    <cellStyle name="常规 2 4" xfId="67"/>
    <cellStyle name="常规 2 2" xfId="68"/>
    <cellStyle name="常规 3" xfId="69"/>
    <cellStyle name="常规 4_☆广阳区(3月2日)" xfId="70"/>
    <cellStyle name="常规 11 7" xfId="71"/>
    <cellStyle name="常规 10" xfId="72"/>
    <cellStyle name="好_部门基本支出预算统计表2016发海娟" xfId="73"/>
    <cellStyle name="常规 2 4 2" xfId="74"/>
    <cellStyle name="差_部门基本支出预算统计表2016发海娟" xfId="75"/>
    <cellStyle name="常规_东营区人大预算20170313" xfId="76"/>
    <cellStyle name="常规 100" xfId="77"/>
    <cellStyle name="常规 11 3 2" xfId="78"/>
    <cellStyle name="常规_01省级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showZeros="0" workbookViewId="0">
      <pane xSplit="6" ySplit="15" topLeftCell="G16" activePane="bottomRight" state="frozen"/>
      <selection/>
      <selection pane="topRight"/>
      <selection pane="bottomLeft"/>
      <selection pane="bottomRight" activeCell="B11" sqref="B11"/>
    </sheetView>
  </sheetViews>
  <sheetFormatPr defaultColWidth="8.75" defaultRowHeight="15.6" outlineLevelCol="4"/>
  <cols>
    <col min="1" max="1" width="34.6481481481481" style="109" customWidth="1"/>
    <col min="2" max="2" width="18.6481481481481" style="109" customWidth="1"/>
    <col min="3" max="3" width="50.7962962962963" style="109" customWidth="1"/>
    <col min="4" max="4" width="9.85185185185185" style="109" hidden="1" customWidth="1"/>
    <col min="5" max="5" width="22.75" style="109" customWidth="1"/>
    <col min="6" max="16384" width="8.75" style="109"/>
  </cols>
  <sheetData>
    <row r="1" ht="36.75" customHeight="1" spans="1:5">
      <c r="A1" s="110"/>
      <c r="B1" s="110"/>
      <c r="C1" s="110"/>
      <c r="D1" s="110"/>
      <c r="E1" s="110"/>
    </row>
    <row r="2" ht="52.5" customHeight="1" spans="1:5">
      <c r="A2" s="111"/>
      <c r="B2" s="110"/>
      <c r="C2" s="110"/>
      <c r="D2" s="110"/>
      <c r="E2" s="110"/>
    </row>
    <row r="3" ht="178.5" customHeight="1" spans="1:5">
      <c r="A3" s="112" t="s">
        <v>0</v>
      </c>
      <c r="B3" s="112"/>
      <c r="C3" s="112"/>
      <c r="D3" s="112"/>
      <c r="E3" s="112"/>
    </row>
    <row r="4" ht="22.5" customHeight="1" spans="1:5">
      <c r="A4" s="112"/>
      <c r="B4" s="113"/>
      <c r="C4" s="110"/>
      <c r="D4" s="113"/>
      <c r="E4" s="113"/>
    </row>
    <row r="5" ht="22.5" customHeight="1" spans="1:5">
      <c r="A5" s="112"/>
      <c r="B5" s="113" t="s">
        <v>1</v>
      </c>
      <c r="C5" s="114" t="s">
        <v>2</v>
      </c>
      <c r="D5" s="110" t="str">
        <f>VLOOKUP(C5,内置数据!$B$2:$C$38,2,0)</f>
        <v>37_山东</v>
      </c>
      <c r="E5" s="112"/>
    </row>
    <row r="6" ht="22.5" customHeight="1" spans="1:5">
      <c r="A6" s="112"/>
      <c r="B6" s="113"/>
      <c r="C6" s="113"/>
      <c r="D6" s="110"/>
      <c r="E6" s="112"/>
    </row>
    <row r="7" ht="22.5" customHeight="1" spans="1:5">
      <c r="A7" s="110"/>
      <c r="B7" s="113" t="s">
        <v>3</v>
      </c>
      <c r="C7" s="114"/>
      <c r="D7" s="112"/>
      <c r="E7" s="115"/>
    </row>
    <row r="8" ht="22.5" customHeight="1" spans="1:5">
      <c r="A8" s="110"/>
      <c r="B8" s="113" t="s">
        <v>4</v>
      </c>
      <c r="C8" s="114"/>
      <c r="D8" s="112"/>
      <c r="E8" s="116"/>
    </row>
    <row r="9" spans="1:5">
      <c r="A9" s="110"/>
      <c r="B9" s="110"/>
      <c r="C9" s="110"/>
      <c r="D9" s="110"/>
      <c r="E9" s="110"/>
    </row>
    <row r="10" spans="1:1">
      <c r="A10" s="117"/>
    </row>
    <row r="11" spans="1:2">
      <c r="A11" s="117" t="s">
        <v>5</v>
      </c>
      <c r="B11" s="118" t="str">
        <f ca="1">IFERROR($D$5&amp;"_代编预算报表_"&amp;TEXT(NOW(),"YYYYMMDD_HHmm"),"请先选择填报地区")</f>
        <v>37_山东_代编预算报表_20240315 1421</v>
      </c>
    </row>
  </sheetData>
  <sheetProtection algorithmName="SHA-512" hashValue="uO4E8tNz7flCqovs5ATt07IWiPcdKerDwr/+ivr21lDYABsy8CquKnM4RU0r14eCno31H2kvDKZvRXU+usaFJw==" saltValue="YaR5yjAzeB15enf0K7ghnQ==" spinCount="100000" sheet="1" objects="1" scenarios="1"/>
  <mergeCells count="1">
    <mergeCell ref="A3:E3"/>
  </mergeCells>
  <dataValidations count="1">
    <dataValidation type="list" allowBlank="1" showInputMessage="1" showErrorMessage="1" sqref="C5:C6">
      <formula1>省级</formula1>
    </dataValidation>
  </dataValidations>
  <printOptions horizontalCentered="1"/>
  <pageMargins left="0.75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8"/>
  <sheetViews>
    <sheetView topLeftCell="A16" workbookViewId="0">
      <selection activeCell="C39" sqref="C39"/>
    </sheetView>
  </sheetViews>
  <sheetFormatPr defaultColWidth="9" defaultRowHeight="13.8" outlineLevelCol="2"/>
  <cols>
    <col min="2" max="2" width="15.9537037037037" customWidth="1"/>
  </cols>
  <sheetData>
    <row r="1" spans="2:2">
      <c r="B1" s="108" t="s">
        <v>6</v>
      </c>
    </row>
    <row r="2" spans="2:3">
      <c r="B2" t="s">
        <v>7</v>
      </c>
      <c r="C2" t="s">
        <v>8</v>
      </c>
    </row>
    <row r="3" spans="2:3">
      <c r="B3" t="s">
        <v>9</v>
      </c>
      <c r="C3" t="s">
        <v>10</v>
      </c>
    </row>
    <row r="4" spans="2:3">
      <c r="B4" t="s">
        <v>11</v>
      </c>
      <c r="C4" t="s">
        <v>12</v>
      </c>
    </row>
    <row r="5" spans="2:3">
      <c r="B5" t="s">
        <v>13</v>
      </c>
      <c r="C5" t="s">
        <v>14</v>
      </c>
    </row>
    <row r="6" spans="2:3">
      <c r="B6" t="s">
        <v>15</v>
      </c>
      <c r="C6" t="s">
        <v>16</v>
      </c>
    </row>
    <row r="7" spans="2:3">
      <c r="B7" t="s">
        <v>17</v>
      </c>
      <c r="C7" t="s">
        <v>18</v>
      </c>
    </row>
    <row r="8" spans="2:3">
      <c r="B8" t="s">
        <v>19</v>
      </c>
      <c r="C8" t="s">
        <v>20</v>
      </c>
    </row>
    <row r="9" spans="2:3">
      <c r="B9" t="s">
        <v>21</v>
      </c>
      <c r="C9" t="s">
        <v>22</v>
      </c>
    </row>
    <row r="10" spans="2:3">
      <c r="B10" t="s">
        <v>23</v>
      </c>
      <c r="C10" t="s">
        <v>24</v>
      </c>
    </row>
    <row r="11" spans="2:3">
      <c r="B11" t="s">
        <v>25</v>
      </c>
      <c r="C11" t="s">
        <v>26</v>
      </c>
    </row>
    <row r="12" spans="2:3">
      <c r="B12" t="s">
        <v>27</v>
      </c>
      <c r="C12" t="s">
        <v>28</v>
      </c>
    </row>
    <row r="13" spans="2:3">
      <c r="B13" t="s">
        <v>29</v>
      </c>
      <c r="C13" t="s">
        <v>30</v>
      </c>
    </row>
    <row r="14" spans="2:3">
      <c r="B14" t="s">
        <v>31</v>
      </c>
      <c r="C14" t="s">
        <v>32</v>
      </c>
    </row>
    <row r="15" spans="2:3">
      <c r="B15" t="s">
        <v>33</v>
      </c>
      <c r="C15" t="s">
        <v>34</v>
      </c>
    </row>
    <row r="16" spans="2:3">
      <c r="B16" t="s">
        <v>35</v>
      </c>
      <c r="C16" t="s">
        <v>36</v>
      </c>
    </row>
    <row r="17" spans="2:3">
      <c r="B17" t="s">
        <v>37</v>
      </c>
      <c r="C17" t="s">
        <v>38</v>
      </c>
    </row>
    <row r="18" spans="2:3">
      <c r="B18" t="s">
        <v>39</v>
      </c>
      <c r="C18" t="s">
        <v>40</v>
      </c>
    </row>
    <row r="19" spans="2:3">
      <c r="B19" t="s">
        <v>2</v>
      </c>
      <c r="C19" t="s">
        <v>41</v>
      </c>
    </row>
    <row r="20" spans="2:3">
      <c r="B20" t="s">
        <v>42</v>
      </c>
      <c r="C20" t="s">
        <v>43</v>
      </c>
    </row>
    <row r="21" spans="2:3">
      <c r="B21" t="s">
        <v>44</v>
      </c>
      <c r="C21" t="s">
        <v>45</v>
      </c>
    </row>
    <row r="22" spans="2:3">
      <c r="B22" t="s">
        <v>46</v>
      </c>
      <c r="C22" t="s">
        <v>47</v>
      </c>
    </row>
    <row r="23" spans="2:3">
      <c r="B23" t="s">
        <v>48</v>
      </c>
      <c r="C23" t="s">
        <v>49</v>
      </c>
    </row>
    <row r="24" spans="2:3">
      <c r="B24" t="s">
        <v>50</v>
      </c>
      <c r="C24" t="s">
        <v>51</v>
      </c>
    </row>
    <row r="25" spans="2:3">
      <c r="B25" t="s">
        <v>52</v>
      </c>
      <c r="C25" t="s">
        <v>53</v>
      </c>
    </row>
    <row r="26" spans="2:3">
      <c r="B26" t="s">
        <v>54</v>
      </c>
      <c r="C26" s="108" t="s">
        <v>55</v>
      </c>
    </row>
    <row r="27" spans="2:3">
      <c r="B27" t="s">
        <v>56</v>
      </c>
      <c r="C27" t="s">
        <v>57</v>
      </c>
    </row>
    <row r="28" spans="2:3">
      <c r="B28" t="s">
        <v>58</v>
      </c>
      <c r="C28" t="s">
        <v>59</v>
      </c>
    </row>
    <row r="29" spans="2:3">
      <c r="B29" t="s">
        <v>60</v>
      </c>
      <c r="C29" t="s">
        <v>61</v>
      </c>
    </row>
    <row r="30" spans="2:3">
      <c r="B30" t="s">
        <v>62</v>
      </c>
      <c r="C30" t="s">
        <v>63</v>
      </c>
    </row>
    <row r="31" spans="2:3">
      <c r="B31" t="s">
        <v>64</v>
      </c>
      <c r="C31" t="s">
        <v>65</v>
      </c>
    </row>
    <row r="32" spans="2:3">
      <c r="B32" t="s">
        <v>66</v>
      </c>
      <c r="C32" t="s">
        <v>67</v>
      </c>
    </row>
    <row r="33" spans="2:3">
      <c r="B33" t="s">
        <v>68</v>
      </c>
      <c r="C33" t="s">
        <v>69</v>
      </c>
    </row>
    <row r="34" spans="2:3">
      <c r="B34" t="s">
        <v>70</v>
      </c>
      <c r="C34" t="s">
        <v>71</v>
      </c>
    </row>
    <row r="35" spans="2:3">
      <c r="B35" t="s">
        <v>72</v>
      </c>
      <c r="C35" t="s">
        <v>73</v>
      </c>
    </row>
    <row r="36" spans="2:3">
      <c r="B36" t="s">
        <v>74</v>
      </c>
      <c r="C36" s="108" t="s">
        <v>75</v>
      </c>
    </row>
    <row r="37" spans="2:3">
      <c r="B37" t="s">
        <v>76</v>
      </c>
      <c r="C37" s="108" t="s">
        <v>77</v>
      </c>
    </row>
    <row r="38" spans="2:3">
      <c r="B38" s="108" t="s">
        <v>78</v>
      </c>
      <c r="C38" s="108" t="s">
        <v>79</v>
      </c>
    </row>
  </sheetData>
  <sortState ref="B2:B38">
    <sortCondition ref="B2:B38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:A10"/>
    </sheetView>
  </sheetViews>
  <sheetFormatPr defaultColWidth="8.75" defaultRowHeight="15.6" outlineLevelRow="7"/>
  <cols>
    <col min="1" max="1" width="121.648148148148" style="104" customWidth="1"/>
    <col min="2" max="16384" width="8.75" style="104"/>
  </cols>
  <sheetData>
    <row r="1" ht="103.8" customHeight="1" spans="1:1">
      <c r="A1" s="105" t="s">
        <v>80</v>
      </c>
    </row>
    <row r="2" ht="33" customHeight="1" spans="1:1">
      <c r="A2" s="105"/>
    </row>
    <row r="3" s="103" customFormat="1" ht="48.9" customHeight="1" spans="1:1">
      <c r="A3" s="106" t="s">
        <v>81</v>
      </c>
    </row>
    <row r="4" s="103" customFormat="1" ht="48.9" customHeight="1" spans="1:1">
      <c r="A4" s="106" t="s">
        <v>82</v>
      </c>
    </row>
    <row r="5" s="103" customFormat="1" ht="48.9" customHeight="1" spans="1:1">
      <c r="A5" s="106" t="s">
        <v>83</v>
      </c>
    </row>
    <row r="6" s="103" customFormat="1" ht="48.9" customHeight="1" spans="1:1">
      <c r="A6" s="106" t="s">
        <v>84</v>
      </c>
    </row>
    <row r="7" s="103" customFormat="1" ht="48.9" customHeight="1" spans="1:1">
      <c r="A7" s="106" t="s">
        <v>85</v>
      </c>
    </row>
    <row r="8" s="103" customFormat="1" ht="28.15" customHeight="1" spans="1:1">
      <c r="A8" s="107"/>
    </row>
  </sheetData>
  <sheetProtection algorithmName="SHA-512" hashValue="eM03ZYf7DwJt4CNTBn0PVwgNL81BMde44d/boZ2ZebZH902g2bvPnGUCyVmeGS3NBCTrA4LtcQIKECM4oLb18w==" saltValue="rk0TYxjwsHSVvfp0Tfa+6w==" spinCount="100000" sheet="1" objects="1" scenarios="1"/>
  <printOptions horizontalCentered="1"/>
  <pageMargins left="0.75" right="0.75" top="1.02" bottom="0.66" header="0.22" footer="0.5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pane ySplit="5" topLeftCell="A14" activePane="bottomLeft" state="frozen"/>
      <selection/>
      <selection pane="bottomLeft" activeCell="C31" sqref="C31:C32"/>
    </sheetView>
  </sheetViews>
  <sheetFormatPr defaultColWidth="8.75" defaultRowHeight="13.8" outlineLevelCol="6"/>
  <cols>
    <col min="1" max="1" width="5.89814814814815" style="84" customWidth="1"/>
    <col min="2" max="2" width="29.75" style="84" customWidth="1"/>
    <col min="3" max="7" width="10.75" style="85" customWidth="1"/>
    <col min="8" max="16384" width="8.75" style="84"/>
  </cols>
  <sheetData>
    <row r="1" ht="18" customHeight="1" spans="1:7">
      <c r="A1" s="22" t="s">
        <v>86</v>
      </c>
      <c r="B1" s="86"/>
      <c r="C1" s="87"/>
      <c r="D1" s="87"/>
      <c r="E1" s="87"/>
      <c r="F1" s="87"/>
      <c r="G1" s="87"/>
    </row>
    <row r="2" s="82" customFormat="1" ht="22.8" spans="1:7">
      <c r="A2" s="50" t="s">
        <v>87</v>
      </c>
      <c r="B2" s="50"/>
      <c r="C2" s="88"/>
      <c r="D2" s="88"/>
      <c r="E2" s="88"/>
      <c r="F2" s="88"/>
      <c r="G2" s="88"/>
    </row>
    <row r="3" ht="20.25" customHeight="1" spans="1:7">
      <c r="A3" s="86"/>
      <c r="B3" s="86"/>
      <c r="C3" s="87"/>
      <c r="D3" s="87"/>
      <c r="E3" s="87"/>
      <c r="F3" s="89" t="s">
        <v>88</v>
      </c>
      <c r="G3" s="89"/>
    </row>
    <row r="4" ht="33" customHeight="1" spans="1:7">
      <c r="A4" s="90" t="s">
        <v>89</v>
      </c>
      <c r="B4" s="91"/>
      <c r="C4" s="27" t="s">
        <v>90</v>
      </c>
      <c r="D4" s="28" t="s">
        <v>91</v>
      </c>
      <c r="E4" s="29" t="s">
        <v>92</v>
      </c>
      <c r="F4" s="30"/>
      <c r="G4" s="31"/>
    </row>
    <row r="5" ht="63" customHeight="1" spans="1:7">
      <c r="A5" s="92" t="s">
        <v>93</v>
      </c>
      <c r="B5" s="92" t="s">
        <v>94</v>
      </c>
      <c r="C5" s="32"/>
      <c r="D5" s="32"/>
      <c r="E5" s="33" t="s">
        <v>95</v>
      </c>
      <c r="F5" s="34" t="s">
        <v>96</v>
      </c>
      <c r="G5" s="34" t="s">
        <v>97</v>
      </c>
    </row>
    <row r="6" ht="20.1" customHeight="1" spans="1:7">
      <c r="A6" s="93" t="s">
        <v>98</v>
      </c>
      <c r="B6" s="94" t="s">
        <v>99</v>
      </c>
      <c r="C6" s="80">
        <f t="shared" ref="C6:E6" si="0">SUM(C7:C23)</f>
        <v>37200</v>
      </c>
      <c r="D6" s="80">
        <f t="shared" si="0"/>
        <v>39285</v>
      </c>
      <c r="E6" s="80">
        <f t="shared" si="0"/>
        <v>42500</v>
      </c>
      <c r="F6" s="95">
        <f t="shared" ref="F6:F35" si="1">IFERROR($E6/C6,)</f>
        <v>1.14247311827957</v>
      </c>
      <c r="G6" s="95">
        <f t="shared" ref="G6:G35" si="2">IFERROR($E6/D6,)</f>
        <v>1.0818378515973</v>
      </c>
    </row>
    <row r="7" ht="20.1" customHeight="1" spans="1:7">
      <c r="A7" s="96" t="s">
        <v>100</v>
      </c>
      <c r="B7" s="97" t="s">
        <v>101</v>
      </c>
      <c r="C7" s="42">
        <v>12083</v>
      </c>
      <c r="D7" s="42">
        <v>16719</v>
      </c>
      <c r="E7" s="42">
        <v>20768</v>
      </c>
      <c r="F7" s="39">
        <f t="shared" si="1"/>
        <v>1.71877844906066</v>
      </c>
      <c r="G7" s="39">
        <f t="shared" si="2"/>
        <v>1.24217955619355</v>
      </c>
    </row>
    <row r="8" ht="20.1" customHeight="1" spans="1:7">
      <c r="A8" s="96" t="s">
        <v>102</v>
      </c>
      <c r="B8" s="97" t="s">
        <v>103</v>
      </c>
      <c r="C8" s="98">
        <v>2769</v>
      </c>
      <c r="D8" s="42">
        <v>2740</v>
      </c>
      <c r="E8" s="42">
        <v>3474</v>
      </c>
      <c r="F8" s="39">
        <f t="shared" si="1"/>
        <v>1.2546045503792</v>
      </c>
      <c r="G8" s="39">
        <f t="shared" si="2"/>
        <v>1.26788321167883</v>
      </c>
    </row>
    <row r="9" ht="20.1" customHeight="1" spans="1:7">
      <c r="A9" s="96" t="s">
        <v>104</v>
      </c>
      <c r="B9" s="97" t="s">
        <v>105</v>
      </c>
      <c r="C9" s="42">
        <v>667</v>
      </c>
      <c r="D9" s="42">
        <v>574</v>
      </c>
      <c r="E9" s="42">
        <v>2760</v>
      </c>
      <c r="F9" s="39">
        <f t="shared" si="1"/>
        <v>4.13793103448276</v>
      </c>
      <c r="G9" s="39">
        <f t="shared" si="2"/>
        <v>4.80836236933798</v>
      </c>
    </row>
    <row r="10" ht="20.1" customHeight="1" spans="1:7">
      <c r="A10" s="96" t="s">
        <v>106</v>
      </c>
      <c r="B10" s="97" t="s">
        <v>107</v>
      </c>
      <c r="C10" s="42">
        <v>3947</v>
      </c>
      <c r="D10" s="42">
        <v>7472</v>
      </c>
      <c r="E10" s="42">
        <v>1385</v>
      </c>
      <c r="F10" s="39">
        <f t="shared" si="1"/>
        <v>0.350899417278946</v>
      </c>
      <c r="G10" s="39">
        <f t="shared" si="2"/>
        <v>0.185358672376874</v>
      </c>
    </row>
    <row r="11" ht="20.1" customHeight="1" spans="1:7">
      <c r="A11" s="96" t="s">
        <v>108</v>
      </c>
      <c r="B11" s="97" t="s">
        <v>109</v>
      </c>
      <c r="C11" s="42">
        <v>1800</v>
      </c>
      <c r="D11" s="42">
        <v>1295</v>
      </c>
      <c r="E11" s="42">
        <v>1456</v>
      </c>
      <c r="F11" s="39">
        <f t="shared" si="1"/>
        <v>0.808888888888889</v>
      </c>
      <c r="G11" s="39">
        <f t="shared" si="2"/>
        <v>1.12432432432432</v>
      </c>
    </row>
    <row r="12" ht="20.1" customHeight="1" spans="1:7">
      <c r="A12" s="96" t="s">
        <v>110</v>
      </c>
      <c r="B12" s="97" t="s">
        <v>111</v>
      </c>
      <c r="C12" s="42">
        <v>4111</v>
      </c>
      <c r="D12" s="42">
        <v>2227</v>
      </c>
      <c r="E12" s="42">
        <v>3361</v>
      </c>
      <c r="F12" s="39">
        <f t="shared" si="1"/>
        <v>0.817562636828022</v>
      </c>
      <c r="G12" s="39">
        <f t="shared" si="2"/>
        <v>1.50920520880108</v>
      </c>
    </row>
    <row r="13" ht="20.1" customHeight="1" spans="1:7">
      <c r="A13" s="96" t="s">
        <v>112</v>
      </c>
      <c r="B13" s="97" t="s">
        <v>113</v>
      </c>
      <c r="C13" s="42">
        <v>600</v>
      </c>
      <c r="D13" s="42">
        <v>826</v>
      </c>
      <c r="E13" s="42">
        <v>950</v>
      </c>
      <c r="F13" s="39">
        <f t="shared" si="1"/>
        <v>1.58333333333333</v>
      </c>
      <c r="G13" s="39">
        <f t="shared" si="2"/>
        <v>1.1501210653753</v>
      </c>
    </row>
    <row r="14" ht="20.1" customHeight="1" spans="1:7">
      <c r="A14" s="96" t="s">
        <v>114</v>
      </c>
      <c r="B14" s="97" t="s">
        <v>115</v>
      </c>
      <c r="C14" s="42">
        <v>2000</v>
      </c>
      <c r="D14" s="42">
        <v>2839</v>
      </c>
      <c r="E14" s="42">
        <v>3106</v>
      </c>
      <c r="F14" s="39">
        <f t="shared" si="1"/>
        <v>1.553</v>
      </c>
      <c r="G14" s="39">
        <f t="shared" si="2"/>
        <v>1.09404719971821</v>
      </c>
    </row>
    <row r="15" ht="20.1" customHeight="1" spans="1:7">
      <c r="A15" s="96" t="s">
        <v>116</v>
      </c>
      <c r="B15" s="97" t="s">
        <v>117</v>
      </c>
      <c r="C15" s="42">
        <v>2100</v>
      </c>
      <c r="D15" s="42">
        <v>382</v>
      </c>
      <c r="E15" s="42">
        <v>944</v>
      </c>
      <c r="F15" s="39">
        <f t="shared" si="1"/>
        <v>0.44952380952381</v>
      </c>
      <c r="G15" s="39">
        <f t="shared" si="2"/>
        <v>2.47120418848168</v>
      </c>
    </row>
    <row r="16" ht="20.1" customHeight="1" spans="1:7">
      <c r="A16" s="96" t="s">
        <v>118</v>
      </c>
      <c r="B16" s="97" t="s">
        <v>119</v>
      </c>
      <c r="C16" s="42">
        <v>88</v>
      </c>
      <c r="D16" s="42">
        <v>347</v>
      </c>
      <c r="E16" s="42">
        <v>398</v>
      </c>
      <c r="F16" s="39">
        <f t="shared" si="1"/>
        <v>4.52272727272727</v>
      </c>
      <c r="G16" s="39">
        <f t="shared" si="2"/>
        <v>1.14697406340058</v>
      </c>
    </row>
    <row r="17" ht="20.1" customHeight="1" spans="1:7">
      <c r="A17" s="96" t="s">
        <v>120</v>
      </c>
      <c r="B17" s="97" t="s">
        <v>121</v>
      </c>
      <c r="C17" s="42">
        <v>500</v>
      </c>
      <c r="D17" s="42">
        <v>10</v>
      </c>
      <c r="E17" s="42">
        <v>563</v>
      </c>
      <c r="F17" s="39">
        <f t="shared" si="1"/>
        <v>1.126</v>
      </c>
      <c r="G17" s="39">
        <f t="shared" si="2"/>
        <v>56.3</v>
      </c>
    </row>
    <row r="18" ht="20.1" customHeight="1" spans="1:7">
      <c r="A18" s="96" t="s">
        <v>122</v>
      </c>
      <c r="B18" s="97" t="s">
        <v>123</v>
      </c>
      <c r="C18" s="42">
        <v>6300</v>
      </c>
      <c r="D18" s="42">
        <v>3360</v>
      </c>
      <c r="E18" s="42">
        <v>1874</v>
      </c>
      <c r="F18" s="39">
        <f t="shared" si="1"/>
        <v>0.297460317460317</v>
      </c>
      <c r="G18" s="39">
        <f t="shared" si="2"/>
        <v>0.557738095238095</v>
      </c>
    </row>
    <row r="19" ht="20.1" customHeight="1" spans="1:7">
      <c r="A19" s="96" t="s">
        <v>124</v>
      </c>
      <c r="B19" s="97" t="s">
        <v>125</v>
      </c>
      <c r="C19" s="42"/>
      <c r="D19" s="42"/>
      <c r="E19" s="42"/>
      <c r="F19" s="39">
        <f t="shared" si="1"/>
        <v>0</v>
      </c>
      <c r="G19" s="39">
        <f t="shared" si="2"/>
        <v>0</v>
      </c>
    </row>
    <row r="20" ht="20.1" customHeight="1" spans="1:7">
      <c r="A20" s="96" t="s">
        <v>126</v>
      </c>
      <c r="B20" s="97" t="s">
        <v>127</v>
      </c>
      <c r="C20" s="42">
        <v>235</v>
      </c>
      <c r="D20" s="42">
        <v>494</v>
      </c>
      <c r="E20" s="42">
        <v>1461</v>
      </c>
      <c r="F20" s="39">
        <f t="shared" si="1"/>
        <v>6.21702127659574</v>
      </c>
      <c r="G20" s="39">
        <f t="shared" si="2"/>
        <v>2.95748987854251</v>
      </c>
    </row>
    <row r="21" ht="20.1" customHeight="1" spans="1:7">
      <c r="A21" s="96" t="s">
        <v>128</v>
      </c>
      <c r="B21" s="97" t="s">
        <v>129</v>
      </c>
      <c r="C21" s="42"/>
      <c r="D21" s="42"/>
      <c r="E21" s="42"/>
      <c r="F21" s="39">
        <f t="shared" si="1"/>
        <v>0</v>
      </c>
      <c r="G21" s="39">
        <f t="shared" si="2"/>
        <v>0</v>
      </c>
    </row>
    <row r="22" ht="20.1" customHeight="1" spans="1:7">
      <c r="A22" s="75"/>
      <c r="B22" s="99"/>
      <c r="C22" s="42"/>
      <c r="D22" s="42"/>
      <c r="E22" s="42"/>
      <c r="F22" s="39">
        <f t="shared" si="1"/>
        <v>0</v>
      </c>
      <c r="G22" s="39">
        <f t="shared" si="2"/>
        <v>0</v>
      </c>
    </row>
    <row r="23" ht="20.1" customHeight="1" spans="1:7">
      <c r="A23" s="75"/>
      <c r="B23" s="99"/>
      <c r="C23" s="42"/>
      <c r="D23" s="42"/>
      <c r="E23" s="42"/>
      <c r="F23" s="39">
        <f t="shared" si="1"/>
        <v>0</v>
      </c>
      <c r="G23" s="39">
        <f t="shared" si="2"/>
        <v>0</v>
      </c>
    </row>
    <row r="24" ht="20.1" customHeight="1" spans="1:7">
      <c r="A24" s="93" t="s">
        <v>130</v>
      </c>
      <c r="B24" s="94" t="s">
        <v>131</v>
      </c>
      <c r="C24" s="80">
        <f t="shared" ref="C24:E24" si="3">SUM(C25:C34)</f>
        <v>22800</v>
      </c>
      <c r="D24" s="80">
        <f t="shared" si="3"/>
        <v>7380</v>
      </c>
      <c r="E24" s="80">
        <f t="shared" si="3"/>
        <v>9000</v>
      </c>
      <c r="F24" s="95">
        <f t="shared" si="1"/>
        <v>0.394736842105263</v>
      </c>
      <c r="G24" s="95">
        <f t="shared" si="2"/>
        <v>1.21951219512195</v>
      </c>
    </row>
    <row r="25" ht="20.1" customHeight="1" spans="1:7">
      <c r="A25" s="96" t="s">
        <v>132</v>
      </c>
      <c r="B25" s="97" t="s">
        <v>133</v>
      </c>
      <c r="C25" s="42">
        <v>1600</v>
      </c>
      <c r="D25" s="42">
        <v>1650</v>
      </c>
      <c r="E25" s="42">
        <v>1860</v>
      </c>
      <c r="F25" s="39">
        <f t="shared" si="1"/>
        <v>1.1625</v>
      </c>
      <c r="G25" s="39">
        <f t="shared" si="2"/>
        <v>1.12727272727273</v>
      </c>
    </row>
    <row r="26" ht="20.1" customHeight="1" spans="1:7">
      <c r="A26" s="96" t="s">
        <v>134</v>
      </c>
      <c r="B26" s="97" t="s">
        <v>135</v>
      </c>
      <c r="C26" s="42">
        <v>280</v>
      </c>
      <c r="D26" s="42">
        <v>826</v>
      </c>
      <c r="E26" s="42">
        <v>2400</v>
      </c>
      <c r="F26" s="39">
        <f t="shared" si="1"/>
        <v>8.57142857142857</v>
      </c>
      <c r="G26" s="39">
        <f t="shared" si="2"/>
        <v>2.90556900726392</v>
      </c>
    </row>
    <row r="27" ht="20.1" customHeight="1" spans="1:7">
      <c r="A27" s="96" t="s">
        <v>136</v>
      </c>
      <c r="B27" s="97" t="s">
        <v>137</v>
      </c>
      <c r="C27" s="42">
        <v>1820</v>
      </c>
      <c r="D27" s="42">
        <v>527</v>
      </c>
      <c r="E27" s="42">
        <v>514</v>
      </c>
      <c r="F27" s="39">
        <f t="shared" si="1"/>
        <v>0.282417582417582</v>
      </c>
      <c r="G27" s="39">
        <f t="shared" si="2"/>
        <v>0.975332068311195</v>
      </c>
    </row>
    <row r="28" ht="20.1" customHeight="1" spans="1:7">
      <c r="A28" s="96" t="s">
        <v>138</v>
      </c>
      <c r="B28" s="97" t="s">
        <v>139</v>
      </c>
      <c r="C28" s="42"/>
      <c r="D28" s="42"/>
      <c r="E28" s="42"/>
      <c r="F28" s="39">
        <f t="shared" si="1"/>
        <v>0</v>
      </c>
      <c r="G28" s="39">
        <f t="shared" si="2"/>
        <v>0</v>
      </c>
    </row>
    <row r="29" ht="20.1" customHeight="1" spans="1:7">
      <c r="A29" s="96" t="s">
        <v>140</v>
      </c>
      <c r="B29" s="97" t="s">
        <v>141</v>
      </c>
      <c r="C29" s="42">
        <v>17500</v>
      </c>
      <c r="D29" s="42">
        <v>4377</v>
      </c>
      <c r="E29" s="42">
        <v>4226</v>
      </c>
      <c r="F29" s="39">
        <f t="shared" si="1"/>
        <v>0.241485714285714</v>
      </c>
      <c r="G29" s="39">
        <f t="shared" si="2"/>
        <v>0.965501485035412</v>
      </c>
    </row>
    <row r="30" ht="20.1" customHeight="1" spans="1:7">
      <c r="A30" s="96" t="s">
        <v>142</v>
      </c>
      <c r="B30" s="97" t="s">
        <v>143</v>
      </c>
      <c r="C30" s="42"/>
      <c r="D30" s="42"/>
      <c r="E30" s="42"/>
      <c r="F30" s="39">
        <f t="shared" si="1"/>
        <v>0</v>
      </c>
      <c r="G30" s="39">
        <f t="shared" si="2"/>
        <v>0</v>
      </c>
    </row>
    <row r="31" ht="20.1" customHeight="1" spans="1:7">
      <c r="A31" s="96" t="s">
        <v>144</v>
      </c>
      <c r="B31" s="97" t="s">
        <v>145</v>
      </c>
      <c r="C31" s="42">
        <v>1100</v>
      </c>
      <c r="D31" s="42"/>
      <c r="E31" s="42"/>
      <c r="F31" s="39">
        <f t="shared" si="1"/>
        <v>0</v>
      </c>
      <c r="G31" s="39">
        <f t="shared" si="2"/>
        <v>0</v>
      </c>
    </row>
    <row r="32" s="83" customFormat="1" ht="20.1" customHeight="1" spans="1:7">
      <c r="A32" s="96" t="s">
        <v>146</v>
      </c>
      <c r="B32" s="97" t="s">
        <v>147</v>
      </c>
      <c r="C32" s="42">
        <v>500</v>
      </c>
      <c r="D32" s="42"/>
      <c r="E32" s="69"/>
      <c r="F32" s="39">
        <f t="shared" si="1"/>
        <v>0</v>
      </c>
      <c r="G32" s="39">
        <f t="shared" si="2"/>
        <v>0</v>
      </c>
    </row>
    <row r="33" s="83" customFormat="1" ht="20.1" customHeight="1" spans="1:7">
      <c r="A33" s="75"/>
      <c r="B33" s="99"/>
      <c r="C33" s="42"/>
      <c r="D33" s="42"/>
      <c r="E33" s="69"/>
      <c r="F33" s="39">
        <f t="shared" si="1"/>
        <v>0</v>
      </c>
      <c r="G33" s="39">
        <f t="shared" si="2"/>
        <v>0</v>
      </c>
    </row>
    <row r="34" s="83" customFormat="1" ht="20.1" customHeight="1" spans="1:7">
      <c r="A34" s="75"/>
      <c r="B34" s="100"/>
      <c r="C34" s="42"/>
      <c r="D34" s="42"/>
      <c r="E34" s="69"/>
      <c r="F34" s="39">
        <f t="shared" si="1"/>
        <v>0</v>
      </c>
      <c r="G34" s="39">
        <f t="shared" si="2"/>
        <v>0</v>
      </c>
    </row>
    <row r="35" ht="20.1" customHeight="1" spans="1:7">
      <c r="A35" s="101" t="s">
        <v>148</v>
      </c>
      <c r="B35" s="102"/>
      <c r="C35" s="80">
        <f t="shared" ref="C35:E35" si="4">C6+C24</f>
        <v>60000</v>
      </c>
      <c r="D35" s="80">
        <f t="shared" si="4"/>
        <v>46665</v>
      </c>
      <c r="E35" s="80">
        <f t="shared" si="4"/>
        <v>51500</v>
      </c>
      <c r="F35" s="95">
        <f t="shared" si="1"/>
        <v>0.858333333333333</v>
      </c>
      <c r="G35" s="95">
        <f t="shared" si="2"/>
        <v>1.1036108432444</v>
      </c>
    </row>
  </sheetData>
  <sheetProtection algorithmName="SHA-512" hashValue="/gMvdZhbB6qBYHLh3WxvOvnDRoaFytgDTzlvgR/LySdwqflP5kH1BalDJTT9SDc58N3LkaeZwSBai/0ewiatVw==" saltValue="GKd7q4JTo7dJ3PBMMohYhA==" spinCount="100000" sheet="1" selectLockedCells="1" objects="1" scenarios="1"/>
  <mergeCells count="7">
    <mergeCell ref="A2:G2"/>
    <mergeCell ref="F3:G3"/>
    <mergeCell ref="A4:B4"/>
    <mergeCell ref="E4:G4"/>
    <mergeCell ref="A35:B35"/>
    <mergeCell ref="C4:C5"/>
    <mergeCell ref="D4:D5"/>
  </mergeCells>
  <printOptions horizontalCentered="1"/>
  <pageMargins left="0.275590551181102" right="0.275590551181102" top="0.78740157480315" bottom="0.078740157480315" header="0" footer="0"/>
  <pageSetup paperSize="9" fitToWidth="0" orientation="portrait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Zeros="0" workbookViewId="0">
      <pane xSplit="2" ySplit="5" topLeftCell="C16" activePane="bottomRight" state="frozen"/>
      <selection/>
      <selection pane="topRight"/>
      <selection pane="bottomLeft"/>
      <selection pane="bottomRight" activeCell="E17" sqref="E17"/>
    </sheetView>
  </sheetViews>
  <sheetFormatPr defaultColWidth="8.75" defaultRowHeight="15.6" outlineLevelCol="6"/>
  <cols>
    <col min="1" max="1" width="5" style="61" customWidth="1"/>
    <col min="2" max="2" width="23.5" style="20" customWidth="1"/>
    <col min="3" max="7" width="10.75" style="20" customWidth="1"/>
    <col min="8" max="16384" width="8.75" style="20"/>
  </cols>
  <sheetData>
    <row r="1" spans="1:7">
      <c r="A1" s="62" t="s">
        <v>149</v>
      </c>
      <c r="F1" s="63" t="s">
        <v>150</v>
      </c>
      <c r="G1" s="63"/>
    </row>
    <row r="2" s="60" customFormat="1" ht="22.2" spans="1:7">
      <c r="A2" s="64" t="s">
        <v>151</v>
      </c>
      <c r="B2" s="64"/>
      <c r="C2" s="64"/>
      <c r="D2" s="64"/>
      <c r="E2" s="64"/>
      <c r="F2" s="64"/>
      <c r="G2" s="64"/>
    </row>
    <row r="3" spans="7:7">
      <c r="G3" s="63" t="s">
        <v>152</v>
      </c>
    </row>
    <row r="4" ht="33" customHeight="1" spans="1:7">
      <c r="A4" s="65" t="s">
        <v>153</v>
      </c>
      <c r="B4" s="66"/>
      <c r="C4" s="27" t="s">
        <v>90</v>
      </c>
      <c r="D4" s="28" t="s">
        <v>91</v>
      </c>
      <c r="E4" s="29" t="s">
        <v>92</v>
      </c>
      <c r="F4" s="30"/>
      <c r="G4" s="31"/>
    </row>
    <row r="5" ht="63" customHeight="1" spans="1:7">
      <c r="A5" s="25" t="s">
        <v>154</v>
      </c>
      <c r="B5" s="66" t="s">
        <v>155</v>
      </c>
      <c r="C5" s="32"/>
      <c r="D5" s="32"/>
      <c r="E5" s="33" t="s">
        <v>95</v>
      </c>
      <c r="F5" s="34" t="s">
        <v>96</v>
      </c>
      <c r="G5" s="34" t="s">
        <v>97</v>
      </c>
    </row>
    <row r="6" ht="21.6" customHeight="1" spans="1:7">
      <c r="A6" s="67" t="s">
        <v>156</v>
      </c>
      <c r="B6" s="68" t="s">
        <v>157</v>
      </c>
      <c r="C6" s="54">
        <v>8184</v>
      </c>
      <c r="D6" s="69">
        <v>4546</v>
      </c>
      <c r="E6" s="69">
        <v>5271</v>
      </c>
      <c r="F6" s="39">
        <f t="shared" ref="F6:G34" si="0">IFERROR($E6/C6,)</f>
        <v>0.644061583577713</v>
      </c>
      <c r="G6" s="39">
        <f t="shared" si="0"/>
        <v>1.15948086229652</v>
      </c>
    </row>
    <row r="7" ht="21.6" customHeight="1" spans="1:7">
      <c r="A7" s="67" t="s">
        <v>158</v>
      </c>
      <c r="B7" s="68" t="s">
        <v>159</v>
      </c>
      <c r="C7" s="54"/>
      <c r="D7" s="69"/>
      <c r="E7" s="69"/>
      <c r="F7" s="39">
        <f t="shared" si="0"/>
        <v>0</v>
      </c>
      <c r="G7" s="39">
        <f t="shared" si="0"/>
        <v>0</v>
      </c>
    </row>
    <row r="8" ht="21.6" customHeight="1" spans="1:7">
      <c r="A8" s="67" t="s">
        <v>160</v>
      </c>
      <c r="B8" s="70" t="s">
        <v>161</v>
      </c>
      <c r="C8" s="54"/>
      <c r="D8" s="69"/>
      <c r="E8" s="69"/>
      <c r="F8" s="39">
        <f t="shared" si="0"/>
        <v>0</v>
      </c>
      <c r="G8" s="39">
        <f t="shared" si="0"/>
        <v>0</v>
      </c>
    </row>
    <row r="9" ht="21.6" customHeight="1" spans="1:7">
      <c r="A9" s="67" t="s">
        <v>162</v>
      </c>
      <c r="B9" s="68" t="s">
        <v>163</v>
      </c>
      <c r="C9" s="54">
        <v>1222</v>
      </c>
      <c r="D9" s="69">
        <v>531</v>
      </c>
      <c r="E9" s="69">
        <v>611</v>
      </c>
      <c r="F9" s="39">
        <f t="shared" si="0"/>
        <v>0.5</v>
      </c>
      <c r="G9" s="39">
        <f t="shared" si="0"/>
        <v>1.15065913370998</v>
      </c>
    </row>
    <row r="10" ht="21.6" customHeight="1" spans="1:7">
      <c r="A10" s="67" t="s">
        <v>164</v>
      </c>
      <c r="B10" s="70" t="s">
        <v>165</v>
      </c>
      <c r="C10" s="54">
        <v>23839</v>
      </c>
      <c r="D10" s="69">
        <v>20904</v>
      </c>
      <c r="E10" s="69">
        <v>24102</v>
      </c>
      <c r="F10" s="39">
        <f t="shared" si="0"/>
        <v>1.01103234196065</v>
      </c>
      <c r="G10" s="39">
        <f t="shared" si="0"/>
        <v>1.15298507462687</v>
      </c>
    </row>
    <row r="11" ht="21.6" customHeight="1" spans="1:7">
      <c r="A11" s="67" t="s">
        <v>166</v>
      </c>
      <c r="B11" s="71" t="s">
        <v>167</v>
      </c>
      <c r="C11" s="54">
        <v>215</v>
      </c>
      <c r="D11" s="69">
        <v>141</v>
      </c>
      <c r="E11" s="69">
        <v>149</v>
      </c>
      <c r="F11" s="39">
        <f t="shared" si="0"/>
        <v>0.693023255813954</v>
      </c>
      <c r="G11" s="39">
        <f t="shared" si="0"/>
        <v>1.05673758865248</v>
      </c>
    </row>
    <row r="12" ht="21.6" customHeight="1" spans="1:7">
      <c r="A12" s="67" t="s">
        <v>168</v>
      </c>
      <c r="B12" s="68" t="s">
        <v>169</v>
      </c>
      <c r="C12" s="54">
        <v>258</v>
      </c>
      <c r="D12" s="69">
        <v>124</v>
      </c>
      <c r="E12" s="69">
        <v>137</v>
      </c>
      <c r="F12" s="39">
        <f t="shared" si="0"/>
        <v>0.531007751937985</v>
      </c>
      <c r="G12" s="39">
        <f t="shared" si="0"/>
        <v>1.10483870967742</v>
      </c>
    </row>
    <row r="13" ht="21.6" customHeight="1" spans="1:7">
      <c r="A13" s="67" t="s">
        <v>170</v>
      </c>
      <c r="B13" s="68" t="s">
        <v>171</v>
      </c>
      <c r="C13" s="54">
        <v>20471</v>
      </c>
      <c r="D13" s="69">
        <v>12944</v>
      </c>
      <c r="E13" s="69">
        <v>17954</v>
      </c>
      <c r="F13" s="39">
        <f t="shared" si="0"/>
        <v>0.877045576669435</v>
      </c>
      <c r="G13" s="39">
        <f t="shared" si="0"/>
        <v>1.38705191594561</v>
      </c>
    </row>
    <row r="14" ht="21.6" customHeight="1" spans="1:7">
      <c r="A14" s="67" t="s">
        <v>172</v>
      </c>
      <c r="B14" s="68" t="s">
        <v>173</v>
      </c>
      <c r="C14" s="54">
        <v>8650</v>
      </c>
      <c r="D14" s="69">
        <v>4980</v>
      </c>
      <c r="E14" s="69">
        <v>7554</v>
      </c>
      <c r="F14" s="39">
        <f t="shared" si="0"/>
        <v>0.873294797687861</v>
      </c>
      <c r="G14" s="39">
        <f t="shared" si="0"/>
        <v>1.51686746987952</v>
      </c>
    </row>
    <row r="15" ht="21.6" customHeight="1" spans="1:7">
      <c r="A15" s="67" t="s">
        <v>174</v>
      </c>
      <c r="B15" s="72" t="s">
        <v>175</v>
      </c>
      <c r="C15" s="54">
        <v>3597</v>
      </c>
      <c r="D15" s="69">
        <v>2082</v>
      </c>
      <c r="E15" s="69">
        <v>1921</v>
      </c>
      <c r="F15" s="39">
        <f t="shared" si="0"/>
        <v>0.534056157909369</v>
      </c>
      <c r="G15" s="39">
        <f t="shared" si="0"/>
        <v>0.922670509125841</v>
      </c>
    </row>
    <row r="16" ht="21.6" customHeight="1" spans="1:7">
      <c r="A16" s="67" t="s">
        <v>176</v>
      </c>
      <c r="B16" s="72" t="s">
        <v>177</v>
      </c>
      <c r="C16" s="54">
        <v>3220</v>
      </c>
      <c r="D16" s="69">
        <v>1447</v>
      </c>
      <c r="E16" s="69">
        <v>2218</v>
      </c>
      <c r="F16" s="39">
        <f t="shared" si="0"/>
        <v>0.688819875776397</v>
      </c>
      <c r="G16" s="39">
        <f t="shared" si="0"/>
        <v>1.53282653766413</v>
      </c>
    </row>
    <row r="17" ht="21.6" customHeight="1" spans="1:7">
      <c r="A17" s="67" t="s">
        <v>178</v>
      </c>
      <c r="B17" s="72" t="s">
        <v>179</v>
      </c>
      <c r="C17" s="54">
        <v>6814</v>
      </c>
      <c r="D17" s="69">
        <v>6012</v>
      </c>
      <c r="E17" s="69">
        <v>7491</v>
      </c>
      <c r="F17" s="39">
        <f t="shared" si="0"/>
        <v>1.09935427061931</v>
      </c>
      <c r="G17" s="39">
        <f t="shared" si="0"/>
        <v>1.24600798403194</v>
      </c>
    </row>
    <row r="18" ht="21.6" customHeight="1" spans="1:7">
      <c r="A18" s="67" t="s">
        <v>180</v>
      </c>
      <c r="B18" s="72" t="s">
        <v>181</v>
      </c>
      <c r="C18" s="54">
        <v>710</v>
      </c>
      <c r="D18" s="69">
        <v>336</v>
      </c>
      <c r="E18" s="69">
        <v>767</v>
      </c>
      <c r="F18" s="39">
        <f t="shared" si="0"/>
        <v>1.08028169014084</v>
      </c>
      <c r="G18" s="39">
        <f t="shared" si="0"/>
        <v>2.2827380952381</v>
      </c>
    </row>
    <row r="19" ht="21.6" customHeight="1" spans="1:7">
      <c r="A19" s="67" t="s">
        <v>182</v>
      </c>
      <c r="B19" s="72" t="s">
        <v>183</v>
      </c>
      <c r="C19" s="54">
        <v>250</v>
      </c>
      <c r="D19" s="69">
        <v>164</v>
      </c>
      <c r="E19" s="69">
        <v>304</v>
      </c>
      <c r="F19" s="39">
        <f t="shared" si="0"/>
        <v>1.216</v>
      </c>
      <c r="G19" s="39">
        <f t="shared" si="0"/>
        <v>1.85365853658537</v>
      </c>
    </row>
    <row r="20" ht="21.6" customHeight="1" spans="1:7">
      <c r="A20" s="67" t="s">
        <v>184</v>
      </c>
      <c r="B20" s="72" t="s">
        <v>185</v>
      </c>
      <c r="C20" s="54">
        <v>850</v>
      </c>
      <c r="D20" s="69">
        <v>15</v>
      </c>
      <c r="E20" s="69">
        <v>300</v>
      </c>
      <c r="F20" s="39">
        <f t="shared" si="0"/>
        <v>0.352941176470588</v>
      </c>
      <c r="G20" s="39">
        <f t="shared" si="0"/>
        <v>20</v>
      </c>
    </row>
    <row r="21" ht="21.6" customHeight="1" spans="1:7">
      <c r="A21" s="67" t="s">
        <v>186</v>
      </c>
      <c r="B21" s="72" t="s">
        <v>187</v>
      </c>
      <c r="C21" s="54">
        <v>215</v>
      </c>
      <c r="D21" s="69">
        <v>148</v>
      </c>
      <c r="E21" s="69">
        <v>283</v>
      </c>
      <c r="F21" s="39">
        <f t="shared" si="0"/>
        <v>1.31627906976744</v>
      </c>
      <c r="G21" s="39">
        <f t="shared" si="0"/>
        <v>1.91216216216216</v>
      </c>
    </row>
    <row r="22" ht="21.6" customHeight="1" spans="1:7">
      <c r="A22" s="67" t="s">
        <v>188</v>
      </c>
      <c r="B22" s="72" t="s">
        <v>189</v>
      </c>
      <c r="C22" s="54">
        <v>120</v>
      </c>
      <c r="D22" s="69">
        <v>116</v>
      </c>
      <c r="E22" s="69">
        <v>116</v>
      </c>
      <c r="F22" s="39">
        <f t="shared" si="0"/>
        <v>0.966666666666667</v>
      </c>
      <c r="G22" s="39">
        <f t="shared" si="0"/>
        <v>1</v>
      </c>
    </row>
    <row r="23" ht="21.6" customHeight="1" spans="1:7">
      <c r="A23" s="67" t="s">
        <v>190</v>
      </c>
      <c r="B23" s="72" t="s">
        <v>191</v>
      </c>
      <c r="C23" s="54">
        <v>3514</v>
      </c>
      <c r="D23" s="69">
        <v>114</v>
      </c>
      <c r="E23" s="69">
        <v>1898</v>
      </c>
      <c r="F23" s="39">
        <f t="shared" si="0"/>
        <v>0.540125213431986</v>
      </c>
      <c r="G23" s="39">
        <f t="shared" si="0"/>
        <v>16.6491228070175</v>
      </c>
    </row>
    <row r="24" ht="21.6" customHeight="1" spans="1:7">
      <c r="A24" s="67" t="s">
        <v>192</v>
      </c>
      <c r="B24" s="72" t="s">
        <v>193</v>
      </c>
      <c r="C24" s="54">
        <v>20</v>
      </c>
      <c r="D24" s="69">
        <v>21</v>
      </c>
      <c r="E24" s="69">
        <v>962</v>
      </c>
      <c r="F24" s="39">
        <f t="shared" si="0"/>
        <v>48.1</v>
      </c>
      <c r="G24" s="39">
        <f t="shared" si="0"/>
        <v>45.8095238095238</v>
      </c>
    </row>
    <row r="25" ht="21.6" customHeight="1" spans="1:7">
      <c r="A25" s="67" t="s">
        <v>194</v>
      </c>
      <c r="B25" s="72" t="s">
        <v>195</v>
      </c>
      <c r="C25" s="54">
        <v>0</v>
      </c>
      <c r="D25" s="69"/>
      <c r="E25" s="69">
        <v>20</v>
      </c>
      <c r="F25" s="39">
        <f t="shared" si="0"/>
        <v>0</v>
      </c>
      <c r="G25" s="39">
        <f t="shared" si="0"/>
        <v>0</v>
      </c>
    </row>
    <row r="26" ht="21.6" customHeight="1" spans="1:7">
      <c r="A26" s="67" t="s">
        <v>196</v>
      </c>
      <c r="B26" s="72" t="s">
        <v>197</v>
      </c>
      <c r="C26" s="54">
        <v>645</v>
      </c>
      <c r="D26" s="69">
        <v>320</v>
      </c>
      <c r="E26" s="69">
        <v>601</v>
      </c>
      <c r="F26" s="39">
        <f t="shared" si="0"/>
        <v>0.931782945736434</v>
      </c>
      <c r="G26" s="39">
        <f t="shared" si="0"/>
        <v>1.878125</v>
      </c>
    </row>
    <row r="27" ht="21.6" customHeight="1" spans="1:7">
      <c r="A27" s="67" t="s">
        <v>198</v>
      </c>
      <c r="B27" s="72" t="s">
        <v>199</v>
      </c>
      <c r="C27" s="54">
        <v>1560</v>
      </c>
      <c r="D27" s="69"/>
      <c r="E27" s="69"/>
      <c r="F27" s="39">
        <f t="shared" si="0"/>
        <v>0</v>
      </c>
      <c r="G27" s="39">
        <f t="shared" si="0"/>
        <v>0</v>
      </c>
    </row>
    <row r="28" ht="21.6" customHeight="1" spans="1:7">
      <c r="A28" s="67" t="s">
        <v>200</v>
      </c>
      <c r="B28" s="72" t="s">
        <v>201</v>
      </c>
      <c r="C28" s="54"/>
      <c r="D28" s="69"/>
      <c r="E28" s="69"/>
      <c r="F28" s="39">
        <f t="shared" si="0"/>
        <v>0</v>
      </c>
      <c r="G28" s="39">
        <f t="shared" si="0"/>
        <v>0</v>
      </c>
    </row>
    <row r="29" ht="21.6" customHeight="1" spans="1:7">
      <c r="A29" s="67" t="s">
        <v>202</v>
      </c>
      <c r="B29" s="72" t="s">
        <v>203</v>
      </c>
      <c r="C29" s="54">
        <v>118</v>
      </c>
      <c r="D29" s="69">
        <v>94</v>
      </c>
      <c r="E29" s="69">
        <v>118</v>
      </c>
      <c r="F29" s="39">
        <f t="shared" si="0"/>
        <v>1</v>
      </c>
      <c r="G29" s="39">
        <f t="shared" si="0"/>
        <v>1.25531914893617</v>
      </c>
    </row>
    <row r="30" ht="21.6" customHeight="1" spans="1:7">
      <c r="A30" s="67" t="s">
        <v>204</v>
      </c>
      <c r="B30" s="72" t="s">
        <v>205</v>
      </c>
      <c r="C30" s="54"/>
      <c r="D30" s="69"/>
      <c r="E30" s="69"/>
      <c r="F30" s="39">
        <f t="shared" si="0"/>
        <v>0</v>
      </c>
      <c r="G30" s="39">
        <f t="shared" si="0"/>
        <v>0</v>
      </c>
    </row>
    <row r="31" ht="21.6" customHeight="1" spans="1:7">
      <c r="A31" s="73"/>
      <c r="B31" s="74"/>
      <c r="C31" s="54"/>
      <c r="D31" s="69"/>
      <c r="E31" s="69"/>
      <c r="F31" s="39">
        <f t="shared" si="0"/>
        <v>0</v>
      </c>
      <c r="G31" s="39">
        <f t="shared" si="0"/>
        <v>0</v>
      </c>
    </row>
    <row r="32" ht="21.6" customHeight="1" spans="1:7">
      <c r="A32" s="75"/>
      <c r="B32" s="76"/>
      <c r="C32" s="54"/>
      <c r="D32" s="42"/>
      <c r="E32" s="42"/>
      <c r="F32" s="39">
        <f t="shared" si="0"/>
        <v>0</v>
      </c>
      <c r="G32" s="39">
        <f t="shared" si="0"/>
        <v>0</v>
      </c>
    </row>
    <row r="33" ht="21.6" customHeight="1" spans="1:7">
      <c r="A33" s="75"/>
      <c r="B33" s="76"/>
      <c r="C33" s="54"/>
      <c r="D33" s="42"/>
      <c r="E33" s="42"/>
      <c r="F33" s="39">
        <f t="shared" si="0"/>
        <v>0</v>
      </c>
      <c r="G33" s="39">
        <f t="shared" si="0"/>
        <v>0</v>
      </c>
    </row>
    <row r="34" ht="21.6" customHeight="1" spans="1:7">
      <c r="A34" s="77" t="s">
        <v>206</v>
      </c>
      <c r="B34" s="78"/>
      <c r="C34" s="79">
        <f t="shared" ref="C34:E34" si="1">SUM(C6:C33)</f>
        <v>84472</v>
      </c>
      <c r="D34" s="80">
        <f t="shared" si="1"/>
        <v>55039</v>
      </c>
      <c r="E34" s="80">
        <f t="shared" si="1"/>
        <v>72777</v>
      </c>
      <c r="F34" s="39">
        <f t="shared" si="0"/>
        <v>0.861551756795151</v>
      </c>
      <c r="G34" s="39">
        <f t="shared" si="0"/>
        <v>1.32228056469049</v>
      </c>
    </row>
    <row r="35" spans="6:6">
      <c r="F35" s="81"/>
    </row>
  </sheetData>
  <sheetProtection algorithmName="SHA-512" hashValue="z7jMRqzRhx92vrqhilrNqhxyrAGzVuxuMKnCvPm5NcZ58ryhmhK08OyHPaagC5pG2l6CJH7Kz7UzwXu9Lb8ywg==" saltValue="obISRpQIUzPkCoIshWSqcg==" spinCount="100000" sheet="1" selectLockedCells="1" objects="1" scenarios="1"/>
  <mergeCells count="6">
    <mergeCell ref="A2:G2"/>
    <mergeCell ref="A4:B4"/>
    <mergeCell ref="E4:G4"/>
    <mergeCell ref="A34:B34"/>
    <mergeCell ref="C4:C5"/>
    <mergeCell ref="D4:D5"/>
  </mergeCells>
  <printOptions horizontalCentered="1"/>
  <pageMargins left="0.31496062992126" right="0.31496062992126" top="0.748031496062992" bottom="0.354330708661417" header="0.31496062992126" footer="0.31496062992126"/>
  <pageSetup paperSize="9" orientation="portrait" blackAndWhite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GridLines="0" showZeros="0" tabSelected="1" workbookViewId="0">
      <pane ySplit="6" topLeftCell="A7" activePane="bottomLeft" state="frozen"/>
      <selection/>
      <selection pane="bottomLeft" activeCell="L16" sqref="L16"/>
    </sheetView>
  </sheetViews>
  <sheetFormatPr defaultColWidth="8.75" defaultRowHeight="15.6"/>
  <cols>
    <col min="1" max="1" width="10.75" style="20" customWidth="1"/>
    <col min="2" max="2" width="36.1481481481481" style="20" customWidth="1"/>
    <col min="3" max="5" width="10.75" style="20" customWidth="1"/>
    <col min="6" max="7" width="9.2962962962963" style="20" customWidth="1"/>
    <col min="8" max="8" width="10.75" style="20" customWidth="1"/>
    <col min="9" max="9" width="36.1481481481481" style="20" customWidth="1"/>
    <col min="10" max="12" width="10.75" style="20" customWidth="1"/>
    <col min="13" max="14" width="9.2962962962963" style="20" customWidth="1"/>
    <col min="15" max="16384" width="8.75" style="20"/>
  </cols>
  <sheetData>
    <row r="1" ht="18" customHeight="1" spans="1:1">
      <c r="A1" s="22" t="s">
        <v>207</v>
      </c>
    </row>
    <row r="2" ht="22.8" spans="1:14">
      <c r="A2" s="50" t="s">
        <v>208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0.25" customHeight="1" spans="13:14">
      <c r="M3" s="58" t="s">
        <v>152</v>
      </c>
      <c r="N3" s="58"/>
    </row>
    <row r="4" ht="31.5" customHeight="1" spans="1:14">
      <c r="A4" s="24" t="s">
        <v>209</v>
      </c>
      <c r="B4" s="24"/>
      <c r="C4" s="24"/>
      <c r="D4" s="24"/>
      <c r="E4" s="24"/>
      <c r="F4" s="24"/>
      <c r="G4" s="24"/>
      <c r="H4" s="24" t="s">
        <v>210</v>
      </c>
      <c r="I4" s="24"/>
      <c r="J4" s="24"/>
      <c r="K4" s="24"/>
      <c r="L4" s="24"/>
      <c r="M4" s="24"/>
      <c r="N4" s="24"/>
    </row>
    <row r="5" ht="22.15" customHeight="1" spans="1:14">
      <c r="A5" s="25" t="s">
        <v>211</v>
      </c>
      <c r="B5" s="26" t="s">
        <v>153</v>
      </c>
      <c r="C5" s="27" t="s">
        <v>90</v>
      </c>
      <c r="D5" s="28" t="s">
        <v>91</v>
      </c>
      <c r="E5" s="29" t="s">
        <v>92</v>
      </c>
      <c r="F5" s="30"/>
      <c r="G5" s="31"/>
      <c r="H5" s="25" t="s">
        <v>211</v>
      </c>
      <c r="I5" s="26" t="s">
        <v>153</v>
      </c>
      <c r="J5" s="27" t="s">
        <v>90</v>
      </c>
      <c r="K5" s="28" t="s">
        <v>91</v>
      </c>
      <c r="L5" s="29" t="s">
        <v>92</v>
      </c>
      <c r="M5" s="30"/>
      <c r="N5" s="31"/>
    </row>
    <row r="6" ht="63" customHeight="1" spans="1:14">
      <c r="A6" s="25"/>
      <c r="B6" s="26"/>
      <c r="C6" s="32"/>
      <c r="D6" s="32"/>
      <c r="E6" s="33" t="s">
        <v>95</v>
      </c>
      <c r="F6" s="34" t="s">
        <v>212</v>
      </c>
      <c r="G6" s="34" t="s">
        <v>97</v>
      </c>
      <c r="H6" s="25"/>
      <c r="I6" s="26"/>
      <c r="J6" s="32"/>
      <c r="K6" s="32"/>
      <c r="L6" s="33" t="s">
        <v>95</v>
      </c>
      <c r="M6" s="34" t="s">
        <v>212</v>
      </c>
      <c r="N6" s="34" t="s">
        <v>97</v>
      </c>
    </row>
    <row r="7" ht="25.2" customHeight="1" spans="1:14">
      <c r="A7" s="35"/>
      <c r="B7" s="46" t="s">
        <v>213</v>
      </c>
      <c r="C7" s="37">
        <f>表一!C35</f>
        <v>60000</v>
      </c>
      <c r="D7" s="38">
        <f>表一!D35</f>
        <v>46665</v>
      </c>
      <c r="E7" s="38">
        <f>表一!E35</f>
        <v>51500</v>
      </c>
      <c r="F7" s="39">
        <f t="shared" ref="F7:G7" si="0">IFERROR($E7/C7,)</f>
        <v>0.858333333333333</v>
      </c>
      <c r="G7" s="39">
        <f t="shared" si="0"/>
        <v>1.1036108432444</v>
      </c>
      <c r="H7" s="35"/>
      <c r="I7" s="46" t="s">
        <v>214</v>
      </c>
      <c r="J7" s="37">
        <f>表二!C34</f>
        <v>84472</v>
      </c>
      <c r="K7" s="38">
        <f>表二!D34</f>
        <v>55039</v>
      </c>
      <c r="L7" s="38">
        <f>表二!E34</f>
        <v>72777</v>
      </c>
      <c r="M7" s="39">
        <f t="shared" ref="M7:N7" si="1">IFERROR($L7/J7,)</f>
        <v>0.861551756795151</v>
      </c>
      <c r="N7" s="39">
        <f t="shared" si="1"/>
        <v>1.32228056469049</v>
      </c>
    </row>
    <row r="8" ht="25.2" customHeight="1" spans="1:14">
      <c r="A8" s="119" t="s">
        <v>215</v>
      </c>
      <c r="B8" s="51" t="s">
        <v>216</v>
      </c>
      <c r="C8" s="37">
        <f t="shared" ref="C8:E8" si="2">SUM(C9,C13,C16,C21:C22)</f>
        <v>44431</v>
      </c>
      <c r="D8" s="38">
        <f t="shared" si="2"/>
        <v>29172</v>
      </c>
      <c r="E8" s="38">
        <f t="shared" si="2"/>
        <v>38382</v>
      </c>
      <c r="F8" s="39">
        <f t="shared" ref="F8:F32" si="3">IFERROR($E8/C8,)</f>
        <v>0.863856316535752</v>
      </c>
      <c r="G8" s="39">
        <f t="shared" ref="G8:G32" si="4">IFERROR($E8/D8,)</f>
        <v>1.31571369806664</v>
      </c>
      <c r="H8" s="51" t="s">
        <v>217</v>
      </c>
      <c r="I8" s="51" t="s">
        <v>218</v>
      </c>
      <c r="J8" s="37">
        <f t="shared" ref="J8:L8" si="5">SUM(J9,J12,J14,J16:J18)</f>
        <v>19959</v>
      </c>
      <c r="K8" s="38">
        <f t="shared" si="5"/>
        <v>20798</v>
      </c>
      <c r="L8" s="38">
        <f t="shared" si="5"/>
        <v>17006</v>
      </c>
      <c r="M8" s="39">
        <f t="shared" ref="M8:M32" si="6">IFERROR($L8/J8,)</f>
        <v>0.852046695726239</v>
      </c>
      <c r="N8" s="39">
        <f t="shared" ref="N8:N32" si="7">IFERROR($L8/K8,)</f>
        <v>0.81767477642081</v>
      </c>
    </row>
    <row r="9" ht="25.2" customHeight="1" spans="1:14">
      <c r="A9" s="35"/>
      <c r="B9" s="35" t="s">
        <v>219</v>
      </c>
      <c r="C9" s="37">
        <f t="shared" ref="C9:E9" si="8">SUM(C10:C12)</f>
        <v>18500</v>
      </c>
      <c r="D9" s="37">
        <f t="shared" si="8"/>
        <v>22227</v>
      </c>
      <c r="E9" s="52">
        <f t="shared" si="8"/>
        <v>18578</v>
      </c>
      <c r="F9" s="39">
        <f t="shared" si="3"/>
        <v>1.00421621621622</v>
      </c>
      <c r="G9" s="39">
        <f t="shared" si="4"/>
        <v>0.835830296486256</v>
      </c>
      <c r="H9" s="35" t="s">
        <v>220</v>
      </c>
      <c r="I9" s="35" t="s">
        <v>221</v>
      </c>
      <c r="J9" s="37">
        <f t="shared" ref="J9:L9" si="9">SUM(J10:J11)</f>
        <v>16100</v>
      </c>
      <c r="K9" s="38">
        <f t="shared" si="9"/>
        <v>14221</v>
      </c>
      <c r="L9" s="38">
        <f t="shared" si="9"/>
        <v>13650</v>
      </c>
      <c r="M9" s="39">
        <f t="shared" si="6"/>
        <v>0.847826086956522</v>
      </c>
      <c r="N9" s="39">
        <f t="shared" si="7"/>
        <v>0.95984811194712</v>
      </c>
    </row>
    <row r="10" ht="25.2" customHeight="1" spans="1:14">
      <c r="A10" s="35" t="s">
        <v>222</v>
      </c>
      <c r="B10" s="35" t="s">
        <v>223</v>
      </c>
      <c r="C10" s="41"/>
      <c r="D10" s="53"/>
      <c r="E10" s="54"/>
      <c r="F10" s="39">
        <f t="shared" si="3"/>
        <v>0</v>
      </c>
      <c r="G10" s="39">
        <f t="shared" si="4"/>
        <v>0</v>
      </c>
      <c r="H10" s="35" t="s">
        <v>224</v>
      </c>
      <c r="I10" s="35" t="s">
        <v>225</v>
      </c>
      <c r="J10" s="41">
        <v>15000</v>
      </c>
      <c r="K10" s="42">
        <v>13067</v>
      </c>
      <c r="L10" s="42">
        <v>12500</v>
      </c>
      <c r="M10" s="39">
        <f t="shared" si="6"/>
        <v>0.833333333333333</v>
      </c>
      <c r="N10" s="39">
        <f t="shared" si="7"/>
        <v>0.956608249789546</v>
      </c>
    </row>
    <row r="11" ht="25.2" customHeight="1" spans="1:14">
      <c r="A11" s="35" t="s">
        <v>226</v>
      </c>
      <c r="B11" s="35" t="s">
        <v>227</v>
      </c>
      <c r="C11" s="41">
        <v>15500</v>
      </c>
      <c r="D11" s="41">
        <v>17081</v>
      </c>
      <c r="E11" s="55">
        <v>16500</v>
      </c>
      <c r="F11" s="39">
        <f t="shared" si="3"/>
        <v>1.06451612903226</v>
      </c>
      <c r="G11" s="39">
        <f t="shared" si="4"/>
        <v>0.965985598032902</v>
      </c>
      <c r="H11" s="35" t="s">
        <v>228</v>
      </c>
      <c r="I11" s="35" t="s">
        <v>229</v>
      </c>
      <c r="J11" s="41">
        <v>1100</v>
      </c>
      <c r="K11" s="42">
        <v>1154</v>
      </c>
      <c r="L11" s="42">
        <v>1150</v>
      </c>
      <c r="M11" s="39">
        <f t="shared" si="6"/>
        <v>1.04545454545455</v>
      </c>
      <c r="N11" s="39">
        <f t="shared" si="7"/>
        <v>0.996533795493934</v>
      </c>
    </row>
    <row r="12" ht="25.2" customHeight="1" spans="1:14">
      <c r="A12" s="35" t="s">
        <v>230</v>
      </c>
      <c r="B12" s="35" t="s">
        <v>231</v>
      </c>
      <c r="C12" s="41">
        <v>3000</v>
      </c>
      <c r="D12" s="41">
        <v>5146</v>
      </c>
      <c r="E12" s="55">
        <v>2078</v>
      </c>
      <c r="F12" s="39">
        <f t="shared" si="3"/>
        <v>0.692666666666667</v>
      </c>
      <c r="G12" s="39">
        <f t="shared" si="4"/>
        <v>0.403808783521181</v>
      </c>
      <c r="H12" s="35" t="s">
        <v>232</v>
      </c>
      <c r="I12" s="35" t="s">
        <v>233</v>
      </c>
      <c r="J12" s="37">
        <f t="shared" ref="J12:L12" si="10">J13</f>
        <v>0</v>
      </c>
      <c r="K12" s="38">
        <f t="shared" si="10"/>
        <v>0</v>
      </c>
      <c r="L12" s="38">
        <f t="shared" si="10"/>
        <v>0</v>
      </c>
      <c r="M12" s="39">
        <f t="shared" si="6"/>
        <v>0</v>
      </c>
      <c r="N12" s="39">
        <f t="shared" si="7"/>
        <v>0</v>
      </c>
    </row>
    <row r="13" ht="25.2" customHeight="1" spans="1:14">
      <c r="A13" s="35" t="s">
        <v>234</v>
      </c>
      <c r="B13" s="35" t="s">
        <v>235</v>
      </c>
      <c r="C13" s="41">
        <v>4447</v>
      </c>
      <c r="D13" s="41">
        <v>4447</v>
      </c>
      <c r="E13" s="52">
        <f>$K$14</f>
        <v>6577</v>
      </c>
      <c r="F13" s="39">
        <f t="shared" si="3"/>
        <v>1.47897458961097</v>
      </c>
      <c r="G13" s="39">
        <f t="shared" si="4"/>
        <v>1.47897458961097</v>
      </c>
      <c r="H13" s="35" t="s">
        <v>236</v>
      </c>
      <c r="I13" s="35" t="s">
        <v>237</v>
      </c>
      <c r="J13" s="41"/>
      <c r="K13" s="42"/>
      <c r="L13" s="42"/>
      <c r="M13" s="39">
        <f t="shared" si="6"/>
        <v>0</v>
      </c>
      <c r="N13" s="39">
        <f t="shared" si="7"/>
        <v>0</v>
      </c>
    </row>
    <row r="14" ht="25.2" customHeight="1" spans="1:14">
      <c r="A14" s="44"/>
      <c r="B14" s="44"/>
      <c r="C14" s="41"/>
      <c r="D14" s="41"/>
      <c r="E14" s="55"/>
      <c r="F14" s="39">
        <f t="shared" si="3"/>
        <v>0</v>
      </c>
      <c r="G14" s="39">
        <f t="shared" si="4"/>
        <v>0</v>
      </c>
      <c r="H14" s="35" t="s">
        <v>238</v>
      </c>
      <c r="I14" s="35" t="s">
        <v>239</v>
      </c>
      <c r="J14" s="37">
        <f t="shared" ref="J14" si="11">J15</f>
        <v>3859</v>
      </c>
      <c r="K14" s="38">
        <f t="shared" ref="K14" si="12">K15</f>
        <v>6577</v>
      </c>
      <c r="L14" s="38">
        <f t="shared" ref="L14" si="13">L15</f>
        <v>3356</v>
      </c>
      <c r="M14" s="39">
        <f t="shared" si="6"/>
        <v>0.869655351127235</v>
      </c>
      <c r="N14" s="39">
        <f t="shared" si="7"/>
        <v>0.510263037859206</v>
      </c>
    </row>
    <row r="15" ht="25.2" customHeight="1" spans="1:14">
      <c r="A15" s="44"/>
      <c r="B15" s="44"/>
      <c r="C15" s="41"/>
      <c r="D15" s="41"/>
      <c r="E15" s="55"/>
      <c r="F15" s="39">
        <f t="shared" si="3"/>
        <v>0</v>
      </c>
      <c r="G15" s="39">
        <f t="shared" si="4"/>
        <v>0</v>
      </c>
      <c r="H15" s="35" t="s">
        <v>240</v>
      </c>
      <c r="I15" s="35" t="s">
        <v>241</v>
      </c>
      <c r="J15" s="41">
        <v>3859</v>
      </c>
      <c r="K15" s="42">
        <v>6577</v>
      </c>
      <c r="L15" s="42">
        <v>3356</v>
      </c>
      <c r="M15" s="39">
        <f t="shared" si="6"/>
        <v>0.869655351127235</v>
      </c>
      <c r="N15" s="39">
        <f t="shared" si="7"/>
        <v>0.510263037859206</v>
      </c>
    </row>
    <row r="16" ht="25.2" customHeight="1" spans="1:14">
      <c r="A16" s="35" t="s">
        <v>242</v>
      </c>
      <c r="B16" s="35" t="s">
        <v>243</v>
      </c>
      <c r="C16" s="37">
        <f t="shared" ref="C16:E16" si="14">C17</f>
        <v>21484</v>
      </c>
      <c r="D16" s="37">
        <f t="shared" si="14"/>
        <v>2498</v>
      </c>
      <c r="E16" s="52">
        <f t="shared" si="14"/>
        <v>13227</v>
      </c>
      <c r="F16" s="39">
        <f t="shared" si="3"/>
        <v>0.615667473468628</v>
      </c>
      <c r="G16" s="39">
        <f t="shared" si="4"/>
        <v>5.29503602882306</v>
      </c>
      <c r="H16" s="35" t="s">
        <v>244</v>
      </c>
      <c r="I16" s="35" t="s">
        <v>245</v>
      </c>
      <c r="J16" s="41"/>
      <c r="K16" s="42"/>
      <c r="L16" s="42"/>
      <c r="M16" s="39">
        <f t="shared" si="6"/>
        <v>0</v>
      </c>
      <c r="N16" s="39">
        <f t="shared" si="7"/>
        <v>0</v>
      </c>
    </row>
    <row r="17" ht="25.2" customHeight="1" spans="1:14">
      <c r="A17" s="35" t="s">
        <v>246</v>
      </c>
      <c r="B17" s="35" t="s">
        <v>247</v>
      </c>
      <c r="C17" s="37">
        <f t="shared" ref="C17:E17" si="15">SUM(C18:C20)</f>
        <v>21484</v>
      </c>
      <c r="D17" s="37">
        <f t="shared" si="15"/>
        <v>2498</v>
      </c>
      <c r="E17" s="52">
        <f t="shared" si="15"/>
        <v>13227</v>
      </c>
      <c r="F17" s="39">
        <f t="shared" si="3"/>
        <v>0.615667473468628</v>
      </c>
      <c r="G17" s="39">
        <f t="shared" si="4"/>
        <v>5.29503602882306</v>
      </c>
      <c r="H17" s="35" t="s">
        <v>248</v>
      </c>
      <c r="I17" s="35" t="s">
        <v>249</v>
      </c>
      <c r="J17" s="41"/>
      <c r="K17" s="42"/>
      <c r="L17" s="42"/>
      <c r="M17" s="39">
        <f t="shared" si="6"/>
        <v>0</v>
      </c>
      <c r="N17" s="39">
        <f t="shared" si="7"/>
        <v>0</v>
      </c>
    </row>
    <row r="18" ht="25.2" customHeight="1" spans="1:14">
      <c r="A18" s="35" t="s">
        <v>250</v>
      </c>
      <c r="B18" s="35" t="s">
        <v>251</v>
      </c>
      <c r="C18" s="37">
        <f>表四!J48</f>
        <v>21484</v>
      </c>
      <c r="D18" s="37">
        <f>表四!K48</f>
        <v>2497</v>
      </c>
      <c r="E18" s="52">
        <f>表四!L48</f>
        <v>13227</v>
      </c>
      <c r="F18" s="39">
        <f t="shared" si="3"/>
        <v>0.615667473468628</v>
      </c>
      <c r="G18" s="39">
        <f t="shared" si="4"/>
        <v>5.29715658790549</v>
      </c>
      <c r="H18" s="35" t="s">
        <v>252</v>
      </c>
      <c r="I18" s="35" t="s">
        <v>253</v>
      </c>
      <c r="J18" s="37">
        <f t="shared" ref="J18:L18" si="16">SUM(J19:J22)</f>
        <v>0</v>
      </c>
      <c r="K18" s="38">
        <f t="shared" si="16"/>
        <v>0</v>
      </c>
      <c r="L18" s="38">
        <f t="shared" si="16"/>
        <v>0</v>
      </c>
      <c r="M18" s="39">
        <f t="shared" si="6"/>
        <v>0</v>
      </c>
      <c r="N18" s="39">
        <f t="shared" si="7"/>
        <v>0</v>
      </c>
    </row>
    <row r="19" ht="25.2" customHeight="1" spans="1:14">
      <c r="A19" s="35" t="s">
        <v>254</v>
      </c>
      <c r="B19" s="35" t="s">
        <v>255</v>
      </c>
      <c r="C19" s="41"/>
      <c r="D19" s="37">
        <f>表五!$K$21</f>
        <v>1</v>
      </c>
      <c r="E19" s="52">
        <f>表五!$N$21</f>
        <v>0</v>
      </c>
      <c r="F19" s="39">
        <f t="shared" si="3"/>
        <v>0</v>
      </c>
      <c r="G19" s="39">
        <f t="shared" si="4"/>
        <v>0</v>
      </c>
      <c r="H19" s="35" t="s">
        <v>256</v>
      </c>
      <c r="I19" s="35" t="s">
        <v>189</v>
      </c>
      <c r="J19" s="41"/>
      <c r="K19" s="42"/>
      <c r="L19" s="42"/>
      <c r="M19" s="39">
        <f t="shared" si="6"/>
        <v>0</v>
      </c>
      <c r="N19" s="39">
        <f t="shared" si="7"/>
        <v>0</v>
      </c>
    </row>
    <row r="20" ht="25.2" customHeight="1" spans="1:14">
      <c r="A20" s="35" t="s">
        <v>257</v>
      </c>
      <c r="B20" s="35" t="s">
        <v>258</v>
      </c>
      <c r="C20" s="41"/>
      <c r="D20" s="41"/>
      <c r="E20" s="55"/>
      <c r="F20" s="39">
        <f t="shared" si="3"/>
        <v>0</v>
      </c>
      <c r="G20" s="39">
        <f t="shared" si="4"/>
        <v>0</v>
      </c>
      <c r="H20" s="35" t="s">
        <v>259</v>
      </c>
      <c r="I20" s="35" t="s">
        <v>260</v>
      </c>
      <c r="J20" s="41"/>
      <c r="K20" s="42"/>
      <c r="L20" s="42"/>
      <c r="M20" s="39">
        <f t="shared" si="6"/>
        <v>0</v>
      </c>
      <c r="N20" s="39">
        <f t="shared" si="7"/>
        <v>0</v>
      </c>
    </row>
    <row r="21" ht="25.2" customHeight="1" spans="1:14">
      <c r="A21" s="35" t="s">
        <v>261</v>
      </c>
      <c r="B21" s="35" t="s">
        <v>262</v>
      </c>
      <c r="C21" s="41"/>
      <c r="D21" s="41"/>
      <c r="E21" s="55"/>
      <c r="F21" s="39">
        <f t="shared" si="3"/>
        <v>0</v>
      </c>
      <c r="G21" s="39">
        <f t="shared" si="4"/>
        <v>0</v>
      </c>
      <c r="H21" s="35" t="s">
        <v>263</v>
      </c>
      <c r="I21" s="35" t="s">
        <v>264</v>
      </c>
      <c r="J21" s="41"/>
      <c r="K21" s="42"/>
      <c r="L21" s="42"/>
      <c r="M21" s="39">
        <f t="shared" si="6"/>
        <v>0</v>
      </c>
      <c r="N21" s="39">
        <f t="shared" si="7"/>
        <v>0</v>
      </c>
    </row>
    <row r="22" ht="25.2" customHeight="1" spans="1:14">
      <c r="A22" s="35" t="s">
        <v>265</v>
      </c>
      <c r="B22" s="35" t="s">
        <v>266</v>
      </c>
      <c r="C22" s="37">
        <f t="shared" ref="C22:E22" si="17">SUM(C23:C26)</f>
        <v>0</v>
      </c>
      <c r="D22" s="37">
        <f t="shared" si="17"/>
        <v>0</v>
      </c>
      <c r="E22" s="52">
        <f t="shared" si="17"/>
        <v>0</v>
      </c>
      <c r="F22" s="39">
        <f t="shared" si="3"/>
        <v>0</v>
      </c>
      <c r="G22" s="39">
        <f t="shared" si="4"/>
        <v>0</v>
      </c>
      <c r="H22" s="35" t="s">
        <v>267</v>
      </c>
      <c r="I22" s="35" t="s">
        <v>268</v>
      </c>
      <c r="J22" s="41"/>
      <c r="K22" s="42"/>
      <c r="L22" s="42"/>
      <c r="M22" s="39">
        <f t="shared" si="6"/>
        <v>0</v>
      </c>
      <c r="N22" s="39">
        <f t="shared" si="7"/>
        <v>0</v>
      </c>
    </row>
    <row r="23" ht="25.2" customHeight="1" spans="1:14">
      <c r="A23" s="35" t="s">
        <v>269</v>
      </c>
      <c r="B23" s="35" t="s">
        <v>270</v>
      </c>
      <c r="C23" s="41"/>
      <c r="D23" s="41"/>
      <c r="E23" s="55"/>
      <c r="F23" s="39">
        <f t="shared" si="3"/>
        <v>0</v>
      </c>
      <c r="G23" s="39">
        <f t="shared" si="4"/>
        <v>0</v>
      </c>
      <c r="H23" s="44"/>
      <c r="I23" s="44"/>
      <c r="J23" s="41"/>
      <c r="K23" s="42"/>
      <c r="L23" s="42"/>
      <c r="M23" s="39">
        <f t="shared" si="6"/>
        <v>0</v>
      </c>
      <c r="N23" s="39">
        <f t="shared" si="7"/>
        <v>0</v>
      </c>
    </row>
    <row r="24" ht="25.2" customHeight="1" spans="1:14">
      <c r="A24" s="35" t="s">
        <v>271</v>
      </c>
      <c r="B24" s="35" t="s">
        <v>272</v>
      </c>
      <c r="C24" s="41"/>
      <c r="D24" s="41"/>
      <c r="E24" s="55"/>
      <c r="F24" s="39">
        <f t="shared" si="3"/>
        <v>0</v>
      </c>
      <c r="G24" s="39">
        <f t="shared" si="4"/>
        <v>0</v>
      </c>
      <c r="H24" s="44"/>
      <c r="I24" s="44"/>
      <c r="J24" s="41"/>
      <c r="K24" s="42"/>
      <c r="L24" s="42"/>
      <c r="M24" s="39">
        <f t="shared" si="6"/>
        <v>0</v>
      </c>
      <c r="N24" s="39">
        <f t="shared" si="7"/>
        <v>0</v>
      </c>
    </row>
    <row r="25" ht="25.2" customHeight="1" spans="1:14">
      <c r="A25" s="35" t="s">
        <v>273</v>
      </c>
      <c r="B25" s="35" t="s">
        <v>274</v>
      </c>
      <c r="C25" s="41"/>
      <c r="D25" s="41"/>
      <c r="E25" s="55"/>
      <c r="F25" s="39">
        <f t="shared" si="3"/>
        <v>0</v>
      </c>
      <c r="G25" s="39">
        <f t="shared" si="4"/>
        <v>0</v>
      </c>
      <c r="H25" s="44"/>
      <c r="I25" s="44"/>
      <c r="J25" s="41"/>
      <c r="K25" s="42"/>
      <c r="L25" s="42"/>
      <c r="M25" s="39">
        <f t="shared" si="6"/>
        <v>0</v>
      </c>
      <c r="N25" s="39">
        <f t="shared" si="7"/>
        <v>0</v>
      </c>
    </row>
    <row r="26" ht="25.2" customHeight="1" spans="1:14">
      <c r="A26" s="35" t="s">
        <v>275</v>
      </c>
      <c r="B26" s="35" t="s">
        <v>276</v>
      </c>
      <c r="C26" s="41"/>
      <c r="D26" s="41"/>
      <c r="E26" s="55"/>
      <c r="F26" s="39">
        <f t="shared" si="3"/>
        <v>0</v>
      </c>
      <c r="G26" s="39">
        <f t="shared" si="4"/>
        <v>0</v>
      </c>
      <c r="H26" s="44"/>
      <c r="I26" s="44"/>
      <c r="J26" s="41"/>
      <c r="K26" s="42"/>
      <c r="L26" s="42"/>
      <c r="M26" s="39">
        <f t="shared" si="6"/>
        <v>0</v>
      </c>
      <c r="N26" s="39">
        <f t="shared" si="7"/>
        <v>0</v>
      </c>
    </row>
    <row r="27" ht="25.2" customHeight="1" spans="1:14">
      <c r="A27" s="35"/>
      <c r="B27" s="35"/>
      <c r="C27" s="56"/>
      <c r="D27" s="56"/>
      <c r="E27" s="57"/>
      <c r="F27" s="39">
        <f t="shared" si="3"/>
        <v>0</v>
      </c>
      <c r="G27" s="39">
        <f t="shared" si="4"/>
        <v>0</v>
      </c>
      <c r="H27" s="44"/>
      <c r="I27" s="44"/>
      <c r="J27" s="41"/>
      <c r="K27" s="42"/>
      <c r="L27" s="42"/>
      <c r="M27" s="39">
        <f t="shared" si="6"/>
        <v>0</v>
      </c>
      <c r="N27" s="39">
        <f t="shared" si="7"/>
        <v>0</v>
      </c>
    </row>
    <row r="28" ht="25.2" customHeight="1" spans="1:14">
      <c r="A28" s="35" t="s">
        <v>277</v>
      </c>
      <c r="B28" s="35" t="s">
        <v>278</v>
      </c>
      <c r="C28" s="37">
        <f t="shared" ref="C28:E29" si="18">C29</f>
        <v>0</v>
      </c>
      <c r="D28" s="37">
        <f t="shared" si="18"/>
        <v>0</v>
      </c>
      <c r="E28" s="52">
        <f t="shared" si="18"/>
        <v>900</v>
      </c>
      <c r="F28" s="39">
        <f t="shared" si="3"/>
        <v>0</v>
      </c>
      <c r="G28" s="39">
        <f t="shared" si="4"/>
        <v>0</v>
      </c>
      <c r="H28" s="35" t="s">
        <v>279</v>
      </c>
      <c r="I28" s="35" t="s">
        <v>280</v>
      </c>
      <c r="J28" s="37">
        <f t="shared" ref="J28" si="19">J29</f>
        <v>0</v>
      </c>
      <c r="K28" s="38">
        <f t="shared" ref="K28" si="20">K29</f>
        <v>0</v>
      </c>
      <c r="L28" s="38">
        <f t="shared" ref="L28" si="21">L29</f>
        <v>999</v>
      </c>
      <c r="M28" s="39">
        <f t="shared" si="6"/>
        <v>0</v>
      </c>
      <c r="N28" s="39">
        <f t="shared" si="7"/>
        <v>0</v>
      </c>
    </row>
    <row r="29" ht="25.2" customHeight="1" spans="1:14">
      <c r="A29" s="35" t="s">
        <v>281</v>
      </c>
      <c r="B29" s="35" t="s">
        <v>282</v>
      </c>
      <c r="C29" s="37">
        <f t="shared" si="18"/>
        <v>0</v>
      </c>
      <c r="D29" s="37">
        <f t="shared" si="18"/>
        <v>0</v>
      </c>
      <c r="E29" s="52">
        <f t="shared" si="18"/>
        <v>900</v>
      </c>
      <c r="F29" s="39">
        <f t="shared" si="3"/>
        <v>0</v>
      </c>
      <c r="G29" s="39">
        <f t="shared" si="4"/>
        <v>0</v>
      </c>
      <c r="H29" s="35" t="s">
        <v>283</v>
      </c>
      <c r="I29" s="35" t="s">
        <v>284</v>
      </c>
      <c r="J29" s="41"/>
      <c r="K29" s="42"/>
      <c r="L29" s="42">
        <v>999</v>
      </c>
      <c r="M29" s="39">
        <f t="shared" si="6"/>
        <v>0</v>
      </c>
      <c r="N29" s="39">
        <f t="shared" si="7"/>
        <v>0</v>
      </c>
    </row>
    <row r="30" ht="25.2" customHeight="1" spans="1:14">
      <c r="A30" s="35" t="s">
        <v>285</v>
      </c>
      <c r="B30" s="35" t="s">
        <v>286</v>
      </c>
      <c r="C30" s="41"/>
      <c r="D30" s="41"/>
      <c r="E30" s="55">
        <v>900</v>
      </c>
      <c r="F30" s="39">
        <f t="shared" si="3"/>
        <v>0</v>
      </c>
      <c r="G30" s="39">
        <f t="shared" si="4"/>
        <v>0</v>
      </c>
      <c r="H30" s="35"/>
      <c r="I30" s="35"/>
      <c r="J30" s="56"/>
      <c r="K30" s="59"/>
      <c r="L30" s="59"/>
      <c r="M30" s="39">
        <f t="shared" si="6"/>
        <v>0</v>
      </c>
      <c r="N30" s="39">
        <f t="shared" si="7"/>
        <v>0</v>
      </c>
    </row>
    <row r="31" ht="25.2" customHeight="1" spans="1:14">
      <c r="A31" s="35"/>
      <c r="B31" s="35"/>
      <c r="C31" s="56"/>
      <c r="D31" s="56"/>
      <c r="E31" s="57"/>
      <c r="F31" s="39">
        <f t="shared" si="3"/>
        <v>0</v>
      </c>
      <c r="G31" s="39">
        <f t="shared" si="4"/>
        <v>0</v>
      </c>
      <c r="H31" s="35"/>
      <c r="I31" s="35"/>
      <c r="J31" s="56"/>
      <c r="K31" s="59"/>
      <c r="L31" s="59"/>
      <c r="M31" s="39">
        <f t="shared" si="6"/>
        <v>0</v>
      </c>
      <c r="N31" s="39">
        <f t="shared" si="7"/>
        <v>0</v>
      </c>
    </row>
    <row r="32" ht="25.2" customHeight="1" spans="1:14">
      <c r="A32" s="35"/>
      <c r="B32" s="46" t="s">
        <v>287</v>
      </c>
      <c r="C32" s="37">
        <f t="shared" ref="C32:E32" si="22">SUM(C7:C8,C28)</f>
        <v>104431</v>
      </c>
      <c r="D32" s="37">
        <f t="shared" si="22"/>
        <v>75837</v>
      </c>
      <c r="E32" s="52">
        <f t="shared" si="22"/>
        <v>90782</v>
      </c>
      <c r="F32" s="39">
        <f t="shared" si="3"/>
        <v>0.869301261119782</v>
      </c>
      <c r="G32" s="39">
        <f t="shared" si="4"/>
        <v>1.19706739454356</v>
      </c>
      <c r="H32" s="35"/>
      <c r="I32" s="46" t="s">
        <v>206</v>
      </c>
      <c r="J32" s="37">
        <f t="shared" ref="J32:L32" si="23">SUM(J7:J8,J28)</f>
        <v>104431</v>
      </c>
      <c r="K32" s="38">
        <f t="shared" si="23"/>
        <v>75837</v>
      </c>
      <c r="L32" s="38">
        <f t="shared" si="23"/>
        <v>90782</v>
      </c>
      <c r="M32" s="39">
        <f t="shared" si="6"/>
        <v>0.869301261119782</v>
      </c>
      <c r="N32" s="39">
        <f t="shared" si="7"/>
        <v>1.19706739454356</v>
      </c>
    </row>
  </sheetData>
  <sheetProtection algorithmName="SHA-512" hashValue="L58pKZZ4fMHn4jAR+ZbRopidEWgtcKvygpwxtSyVAtzMyd4fNsu1fDHMC57EDdYgUPVXeaTvkSX7mCMj5bqKfQ==" saltValue="ezGWAc4udVO0NJJDl+6Swg==" spinCount="100000" sheet="1" selectLockedCells="1" objects="1" scenarios="1"/>
  <mergeCells count="14">
    <mergeCell ref="A2:N2"/>
    <mergeCell ref="M3:N3"/>
    <mergeCell ref="A4:G4"/>
    <mergeCell ref="H4:N4"/>
    <mergeCell ref="E5:G5"/>
    <mergeCell ref="L5:N5"/>
    <mergeCell ref="A5:A6"/>
    <mergeCell ref="B5:B6"/>
    <mergeCell ref="C5:C6"/>
    <mergeCell ref="D5:D6"/>
    <mergeCell ref="H5:H6"/>
    <mergeCell ref="I5:I6"/>
    <mergeCell ref="J5:J6"/>
    <mergeCell ref="K5:K6"/>
  </mergeCells>
  <printOptions horizontalCentered="1"/>
  <pageMargins left="0.275590551181102" right="0.275590551181102" top="0.590551181102362" bottom="0.47244094488189" header="0.31496062992126" footer="0.31496062992126"/>
  <pageSetup paperSize="9" scale="70" fitToHeight="0" orientation="landscape" blackAndWhite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showGridLines="0" showZeros="0" zoomScale="80" zoomScaleNormal="80" workbookViewId="0">
      <pane xSplit="1" ySplit="6" topLeftCell="B22" activePane="bottomRight" state="frozen"/>
      <selection/>
      <selection pane="topRight"/>
      <selection pane="bottomLeft"/>
      <selection pane="bottomRight" activeCell="L26" sqref="L26"/>
    </sheetView>
  </sheetViews>
  <sheetFormatPr defaultColWidth="8.75" defaultRowHeight="15.6"/>
  <cols>
    <col min="1" max="1" width="9.85185185185185" style="20" customWidth="1"/>
    <col min="2" max="2" width="42.4537037037037" style="20" customWidth="1"/>
    <col min="3" max="5" width="10.75" style="20" customWidth="1"/>
    <col min="6" max="7" width="9.2962962962963" style="21" customWidth="1"/>
    <col min="8" max="8" width="9.85185185185185" style="20" customWidth="1"/>
    <col min="9" max="9" width="42.4537037037037" style="20" customWidth="1"/>
    <col min="10" max="12" width="10.75" style="20" customWidth="1"/>
    <col min="13" max="14" width="9.2962962962963" style="21" customWidth="1"/>
    <col min="15" max="16384" width="8.75" style="20"/>
  </cols>
  <sheetData>
    <row r="1" spans="1:1">
      <c r="A1" s="22" t="s">
        <v>288</v>
      </c>
    </row>
    <row r="2" ht="22.8" spans="1:14">
      <c r="A2" s="23" t="s">
        <v>289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4.25" customHeight="1" spans="13:14">
      <c r="M3" s="18" t="s">
        <v>152</v>
      </c>
      <c r="N3" s="18"/>
    </row>
    <row r="4" ht="23.1" customHeight="1" spans="1:14">
      <c r="A4" s="24" t="s">
        <v>209</v>
      </c>
      <c r="B4" s="24"/>
      <c r="C4" s="24"/>
      <c r="D4" s="24"/>
      <c r="E4" s="24"/>
      <c r="F4" s="24"/>
      <c r="G4" s="24"/>
      <c r="H4" s="24" t="s">
        <v>210</v>
      </c>
      <c r="I4" s="24"/>
      <c r="J4" s="24"/>
      <c r="K4" s="24"/>
      <c r="L4" s="24"/>
      <c r="M4" s="24"/>
      <c r="N4" s="24"/>
    </row>
    <row r="5" ht="19.5" customHeight="1" spans="1:14">
      <c r="A5" s="25" t="s">
        <v>211</v>
      </c>
      <c r="B5" s="26" t="s">
        <v>153</v>
      </c>
      <c r="C5" s="27" t="s">
        <v>90</v>
      </c>
      <c r="D5" s="28" t="s">
        <v>91</v>
      </c>
      <c r="E5" s="29" t="s">
        <v>92</v>
      </c>
      <c r="F5" s="30"/>
      <c r="G5" s="31"/>
      <c r="H5" s="25" t="s">
        <v>211</v>
      </c>
      <c r="I5" s="26" t="s">
        <v>153</v>
      </c>
      <c r="J5" s="27" t="s">
        <v>90</v>
      </c>
      <c r="K5" s="28" t="s">
        <v>91</v>
      </c>
      <c r="L5" s="29" t="s">
        <v>92</v>
      </c>
      <c r="M5" s="30"/>
      <c r="N5" s="31"/>
    </row>
    <row r="6" ht="60" customHeight="1" spans="1:14">
      <c r="A6" s="25"/>
      <c r="B6" s="26"/>
      <c r="C6" s="32"/>
      <c r="D6" s="32"/>
      <c r="E6" s="33" t="s">
        <v>95</v>
      </c>
      <c r="F6" s="34" t="s">
        <v>212</v>
      </c>
      <c r="G6" s="34" t="s">
        <v>97</v>
      </c>
      <c r="H6" s="25"/>
      <c r="I6" s="26"/>
      <c r="J6" s="32"/>
      <c r="K6" s="32"/>
      <c r="L6" s="33" t="s">
        <v>95</v>
      </c>
      <c r="M6" s="34" t="s">
        <v>212</v>
      </c>
      <c r="N6" s="34" t="s">
        <v>97</v>
      </c>
    </row>
    <row r="7" customHeight="1" spans="1:14">
      <c r="A7" s="35" t="s">
        <v>290</v>
      </c>
      <c r="B7" s="36" t="s">
        <v>291</v>
      </c>
      <c r="C7" s="37">
        <f>SUM(C8,C10:C14,C20,C22,C25:C27,C29:C32,C38:C39)</f>
        <v>5000</v>
      </c>
      <c r="D7" s="38">
        <f>SUM(D8,D10:D14,D20,D22,D25:D27,D29:D32,D38:D39)</f>
        <v>13704</v>
      </c>
      <c r="E7" s="38">
        <f>SUM(E8,E10:E14,E20,E22,E25:E27,E29:E32,E38:E39)</f>
        <v>15280</v>
      </c>
      <c r="F7" s="39">
        <f t="shared" ref="F7:G7" si="0">IFERROR($E7/C7,)</f>
        <v>3.056</v>
      </c>
      <c r="G7" s="39">
        <f t="shared" si="0"/>
        <v>1.11500291885581</v>
      </c>
      <c r="H7" s="35" t="s">
        <v>166</v>
      </c>
      <c r="I7" s="48" t="s">
        <v>167</v>
      </c>
      <c r="J7" s="41"/>
      <c r="K7" s="42"/>
      <c r="L7" s="42"/>
      <c r="M7" s="39">
        <f t="shared" ref="M7:N7" si="1">IFERROR($L7/J7,)</f>
        <v>0</v>
      </c>
      <c r="N7" s="39">
        <f t="shared" si="1"/>
        <v>0</v>
      </c>
    </row>
    <row r="8" customHeight="1" spans="1:14">
      <c r="A8" s="35" t="s">
        <v>292</v>
      </c>
      <c r="B8" s="40" t="s">
        <v>293</v>
      </c>
      <c r="C8" s="37">
        <f t="shared" ref="C8:E8" si="2">C9</f>
        <v>0</v>
      </c>
      <c r="D8" s="38">
        <f t="shared" si="2"/>
        <v>0</v>
      </c>
      <c r="E8" s="38">
        <f t="shared" si="2"/>
        <v>0</v>
      </c>
      <c r="F8" s="39">
        <f t="shared" ref="F8:F55" si="3">IFERROR($E8/C8,)</f>
        <v>0</v>
      </c>
      <c r="G8" s="39">
        <f t="shared" ref="G8:G55" si="4">IFERROR($E8/D8,)</f>
        <v>0</v>
      </c>
      <c r="H8" s="35" t="s">
        <v>168</v>
      </c>
      <c r="I8" s="48" t="s">
        <v>169</v>
      </c>
      <c r="J8" s="41"/>
      <c r="K8" s="42"/>
      <c r="L8" s="42"/>
      <c r="M8" s="39">
        <f t="shared" ref="M8:M55" si="5">IFERROR($L8/J8,)</f>
        <v>0</v>
      </c>
      <c r="N8" s="39">
        <f t="shared" ref="N8:N55" si="6">IFERROR($L8/K8,)</f>
        <v>0</v>
      </c>
    </row>
    <row r="9" customHeight="1" spans="1:14">
      <c r="A9" s="35" t="s">
        <v>294</v>
      </c>
      <c r="B9" s="40" t="s">
        <v>295</v>
      </c>
      <c r="C9" s="41"/>
      <c r="D9" s="42"/>
      <c r="E9" s="42"/>
      <c r="F9" s="39">
        <f t="shared" si="3"/>
        <v>0</v>
      </c>
      <c r="G9" s="39">
        <f t="shared" si="4"/>
        <v>0</v>
      </c>
      <c r="H9" s="35" t="s">
        <v>170</v>
      </c>
      <c r="I9" s="48" t="s">
        <v>171</v>
      </c>
      <c r="J9" s="41"/>
      <c r="K9" s="42"/>
      <c r="L9" s="42"/>
      <c r="M9" s="39">
        <f t="shared" si="5"/>
        <v>0</v>
      </c>
      <c r="N9" s="39">
        <f t="shared" si="6"/>
        <v>0</v>
      </c>
    </row>
    <row r="10" customHeight="1" spans="1:14">
      <c r="A10" s="35" t="s">
        <v>296</v>
      </c>
      <c r="B10" s="40" t="s">
        <v>297</v>
      </c>
      <c r="C10" s="41"/>
      <c r="D10" s="42"/>
      <c r="E10" s="42"/>
      <c r="F10" s="39">
        <f t="shared" si="3"/>
        <v>0</v>
      </c>
      <c r="G10" s="39">
        <f t="shared" si="4"/>
        <v>0</v>
      </c>
      <c r="H10" s="35" t="s">
        <v>174</v>
      </c>
      <c r="I10" s="48" t="s">
        <v>175</v>
      </c>
      <c r="J10" s="41"/>
      <c r="K10" s="42"/>
      <c r="L10" s="42"/>
      <c r="M10" s="39">
        <f t="shared" si="5"/>
        <v>0</v>
      </c>
      <c r="N10" s="39">
        <f t="shared" si="6"/>
        <v>0</v>
      </c>
    </row>
    <row r="11" customHeight="1" spans="1:14">
      <c r="A11" s="120" t="s">
        <v>298</v>
      </c>
      <c r="B11" s="20" t="s">
        <v>299</v>
      </c>
      <c r="C11" s="41"/>
      <c r="D11" s="42"/>
      <c r="E11" s="42"/>
      <c r="F11" s="39">
        <f t="shared" ref="F11" si="7">IFERROR($E11/C11,)</f>
        <v>0</v>
      </c>
      <c r="G11" s="39">
        <f t="shared" ref="G11" si="8">IFERROR($E11/D11,)</f>
        <v>0</v>
      </c>
      <c r="H11" s="35" t="s">
        <v>176</v>
      </c>
      <c r="I11" s="48" t="s">
        <v>177</v>
      </c>
      <c r="J11" s="41">
        <v>70422</v>
      </c>
      <c r="K11" s="42">
        <v>14475</v>
      </c>
      <c r="L11" s="42">
        <v>78835</v>
      </c>
      <c r="M11" s="39">
        <f t="shared" si="5"/>
        <v>1.11946550793786</v>
      </c>
      <c r="N11" s="39">
        <f t="shared" si="6"/>
        <v>5.44628670120898</v>
      </c>
    </row>
    <row r="12" customHeight="1" spans="1:14">
      <c r="A12" s="35" t="s">
        <v>300</v>
      </c>
      <c r="B12" s="40" t="s">
        <v>301</v>
      </c>
      <c r="C12" s="41"/>
      <c r="D12" s="42"/>
      <c r="E12" s="42"/>
      <c r="F12" s="39">
        <f t="shared" ref="F12:F40" si="9">IFERROR($E12/C12,)</f>
        <v>0</v>
      </c>
      <c r="G12" s="39">
        <f t="shared" ref="G12:G40" si="10">IFERROR($E12/D12,)</f>
        <v>0</v>
      </c>
      <c r="H12" s="35" t="s">
        <v>178</v>
      </c>
      <c r="I12" s="48" t="s">
        <v>179</v>
      </c>
      <c r="J12" s="41"/>
      <c r="K12" s="42"/>
      <c r="L12" s="42"/>
      <c r="M12" s="39">
        <f t="shared" si="5"/>
        <v>0</v>
      </c>
      <c r="N12" s="39">
        <f t="shared" si="6"/>
        <v>0</v>
      </c>
    </row>
    <row r="13" customHeight="1" spans="1:14">
      <c r="A13" s="35" t="s">
        <v>302</v>
      </c>
      <c r="B13" s="40" t="s">
        <v>303</v>
      </c>
      <c r="C13" s="41"/>
      <c r="D13" s="42"/>
      <c r="E13" s="42"/>
      <c r="F13" s="39">
        <f t="shared" si="9"/>
        <v>0</v>
      </c>
      <c r="G13" s="39">
        <f t="shared" si="10"/>
        <v>0</v>
      </c>
      <c r="H13" s="35" t="s">
        <v>180</v>
      </c>
      <c r="I13" s="48" t="s">
        <v>181</v>
      </c>
      <c r="J13" s="41"/>
      <c r="K13" s="42"/>
      <c r="L13" s="42"/>
      <c r="M13" s="39">
        <f t="shared" si="5"/>
        <v>0</v>
      </c>
      <c r="N13" s="39">
        <f t="shared" si="6"/>
        <v>0</v>
      </c>
    </row>
    <row r="14" customHeight="1" spans="1:14">
      <c r="A14" s="35" t="s">
        <v>304</v>
      </c>
      <c r="B14" s="40" t="s">
        <v>305</v>
      </c>
      <c r="C14" s="37">
        <f t="shared" ref="C14:E14" si="11">SUM(C15:C19)</f>
        <v>5000</v>
      </c>
      <c r="D14" s="38">
        <f t="shared" si="11"/>
        <v>12467</v>
      </c>
      <c r="E14" s="38">
        <f t="shared" si="11"/>
        <v>15000</v>
      </c>
      <c r="F14" s="39">
        <f t="shared" si="9"/>
        <v>3</v>
      </c>
      <c r="G14" s="39">
        <f t="shared" si="10"/>
        <v>1.20317638565814</v>
      </c>
      <c r="H14" s="35" t="s">
        <v>182</v>
      </c>
      <c r="I14" s="48" t="s">
        <v>183</v>
      </c>
      <c r="J14" s="41"/>
      <c r="K14" s="42"/>
      <c r="L14" s="42"/>
      <c r="M14" s="39">
        <f t="shared" si="5"/>
        <v>0</v>
      </c>
      <c r="N14" s="39">
        <f t="shared" si="6"/>
        <v>0</v>
      </c>
    </row>
    <row r="15" customHeight="1" spans="1:14">
      <c r="A15" s="35" t="s">
        <v>306</v>
      </c>
      <c r="B15" s="43" t="s">
        <v>307</v>
      </c>
      <c r="C15" s="41">
        <v>5000</v>
      </c>
      <c r="D15" s="42">
        <v>12467</v>
      </c>
      <c r="E15" s="42">
        <v>15000</v>
      </c>
      <c r="F15" s="39">
        <f t="shared" si="9"/>
        <v>3</v>
      </c>
      <c r="G15" s="39">
        <f t="shared" si="10"/>
        <v>1.20317638565814</v>
      </c>
      <c r="H15" s="35" t="s">
        <v>186</v>
      </c>
      <c r="I15" s="48" t="s">
        <v>187</v>
      </c>
      <c r="J15" s="41"/>
      <c r="K15" s="42"/>
      <c r="L15" s="42"/>
      <c r="M15" s="39">
        <f t="shared" si="5"/>
        <v>0</v>
      </c>
      <c r="N15" s="39">
        <f t="shared" si="6"/>
        <v>0</v>
      </c>
    </row>
    <row r="16" customHeight="1" spans="1:14">
      <c r="A16" s="35" t="s">
        <v>308</v>
      </c>
      <c r="B16" s="43" t="s">
        <v>309</v>
      </c>
      <c r="C16" s="41"/>
      <c r="D16" s="42"/>
      <c r="E16" s="42"/>
      <c r="F16" s="39">
        <f t="shared" si="9"/>
        <v>0</v>
      </c>
      <c r="G16" s="39">
        <f t="shared" si="10"/>
        <v>0</v>
      </c>
      <c r="H16" s="35" t="s">
        <v>200</v>
      </c>
      <c r="I16" s="48" t="s">
        <v>201</v>
      </c>
      <c r="J16" s="41">
        <v>5040</v>
      </c>
      <c r="K16" s="42">
        <v>7797</v>
      </c>
      <c r="L16" s="42">
        <v>5017</v>
      </c>
      <c r="M16" s="39">
        <f t="shared" si="5"/>
        <v>0.995436507936508</v>
      </c>
      <c r="N16" s="39">
        <f t="shared" si="6"/>
        <v>0.643452609978197</v>
      </c>
    </row>
    <row r="17" customHeight="1" spans="1:14">
      <c r="A17" s="35" t="s">
        <v>310</v>
      </c>
      <c r="B17" s="43" t="s">
        <v>311</v>
      </c>
      <c r="C17" s="41"/>
      <c r="D17" s="42"/>
      <c r="E17" s="42"/>
      <c r="F17" s="39">
        <f t="shared" si="9"/>
        <v>0</v>
      </c>
      <c r="G17" s="39">
        <f t="shared" si="10"/>
        <v>0</v>
      </c>
      <c r="H17" s="35" t="s">
        <v>202</v>
      </c>
      <c r="I17" s="48" t="s">
        <v>203</v>
      </c>
      <c r="J17" s="41">
        <v>6221</v>
      </c>
      <c r="K17" s="42">
        <v>3112</v>
      </c>
      <c r="L17" s="42">
        <v>6271</v>
      </c>
      <c r="M17" s="39">
        <f t="shared" si="5"/>
        <v>1.0080372930397</v>
      </c>
      <c r="N17" s="39">
        <f t="shared" si="6"/>
        <v>2.0151028277635</v>
      </c>
    </row>
    <row r="18" customHeight="1" spans="1:14">
      <c r="A18" s="35" t="s">
        <v>312</v>
      </c>
      <c r="B18" s="43" t="s">
        <v>313</v>
      </c>
      <c r="C18" s="41"/>
      <c r="D18" s="42"/>
      <c r="E18" s="42"/>
      <c r="F18" s="39">
        <f t="shared" si="9"/>
        <v>0</v>
      </c>
      <c r="G18" s="39">
        <f t="shared" si="10"/>
        <v>0</v>
      </c>
      <c r="H18" s="35" t="s">
        <v>204</v>
      </c>
      <c r="I18" s="48" t="s">
        <v>205</v>
      </c>
      <c r="J18" s="41"/>
      <c r="K18" s="42"/>
      <c r="L18" s="42"/>
      <c r="M18" s="39">
        <f t="shared" si="5"/>
        <v>0</v>
      </c>
      <c r="N18" s="39">
        <f t="shared" si="6"/>
        <v>0</v>
      </c>
    </row>
    <row r="19" customHeight="1" spans="1:14">
      <c r="A19" s="35" t="s">
        <v>314</v>
      </c>
      <c r="B19" s="43" t="s">
        <v>315</v>
      </c>
      <c r="C19" s="41"/>
      <c r="D19" s="42"/>
      <c r="E19" s="42"/>
      <c r="F19" s="39">
        <f t="shared" si="9"/>
        <v>0</v>
      </c>
      <c r="G19" s="39">
        <f t="shared" si="10"/>
        <v>0</v>
      </c>
      <c r="H19" s="35" t="s">
        <v>316</v>
      </c>
      <c r="I19" s="48" t="s">
        <v>317</v>
      </c>
      <c r="J19" s="41"/>
      <c r="K19" s="42"/>
      <c r="L19" s="42"/>
      <c r="M19" s="39">
        <f t="shared" si="5"/>
        <v>0</v>
      </c>
      <c r="N19" s="39">
        <f t="shared" si="6"/>
        <v>0</v>
      </c>
    </row>
    <row r="20" customHeight="1" spans="1:14">
      <c r="A20" s="35" t="s">
        <v>318</v>
      </c>
      <c r="B20" s="40" t="s">
        <v>319</v>
      </c>
      <c r="C20" s="37">
        <f t="shared" ref="C20:E20" si="12">C21</f>
        <v>0</v>
      </c>
      <c r="D20" s="38">
        <f t="shared" si="12"/>
        <v>0</v>
      </c>
      <c r="E20" s="38">
        <f t="shared" si="12"/>
        <v>0</v>
      </c>
      <c r="F20" s="39">
        <f t="shared" si="9"/>
        <v>0</v>
      </c>
      <c r="G20" s="39">
        <f t="shared" si="10"/>
        <v>0</v>
      </c>
      <c r="H20" s="44"/>
      <c r="I20" s="49"/>
      <c r="J20" s="41"/>
      <c r="K20" s="42"/>
      <c r="L20" s="42"/>
      <c r="M20" s="39">
        <f t="shared" si="5"/>
        <v>0</v>
      </c>
      <c r="N20" s="39">
        <f t="shared" si="6"/>
        <v>0</v>
      </c>
    </row>
    <row r="21" customHeight="1" spans="1:14">
      <c r="A21" s="35" t="s">
        <v>320</v>
      </c>
      <c r="B21" s="40" t="s">
        <v>321</v>
      </c>
      <c r="C21" s="41"/>
      <c r="D21" s="42"/>
      <c r="E21" s="42"/>
      <c r="F21" s="39">
        <f t="shared" si="9"/>
        <v>0</v>
      </c>
      <c r="G21" s="39">
        <f t="shared" si="10"/>
        <v>0</v>
      </c>
      <c r="H21" s="44"/>
      <c r="I21" s="49"/>
      <c r="J21" s="41"/>
      <c r="K21" s="42"/>
      <c r="L21" s="42"/>
      <c r="M21" s="39">
        <f t="shared" si="5"/>
        <v>0</v>
      </c>
      <c r="N21" s="39">
        <f t="shared" si="6"/>
        <v>0</v>
      </c>
    </row>
    <row r="22" customHeight="1" spans="1:14">
      <c r="A22" s="35" t="s">
        <v>322</v>
      </c>
      <c r="B22" s="43" t="s">
        <v>323</v>
      </c>
      <c r="C22" s="37">
        <f t="shared" ref="C22:E22" si="13">SUM(C23:C24)</f>
        <v>0</v>
      </c>
      <c r="D22" s="38">
        <f t="shared" si="13"/>
        <v>0</v>
      </c>
      <c r="E22" s="38">
        <f t="shared" si="13"/>
        <v>0</v>
      </c>
      <c r="F22" s="39">
        <f t="shared" si="9"/>
        <v>0</v>
      </c>
      <c r="G22" s="39">
        <f t="shared" si="10"/>
        <v>0</v>
      </c>
      <c r="H22" s="44"/>
      <c r="I22" s="49"/>
      <c r="J22" s="41"/>
      <c r="K22" s="42"/>
      <c r="L22" s="42"/>
      <c r="M22" s="39">
        <f t="shared" si="5"/>
        <v>0</v>
      </c>
      <c r="N22" s="39">
        <f t="shared" si="6"/>
        <v>0</v>
      </c>
    </row>
    <row r="23" customHeight="1" spans="1:14">
      <c r="A23" s="35" t="s">
        <v>324</v>
      </c>
      <c r="B23" s="43" t="s">
        <v>325</v>
      </c>
      <c r="C23" s="41"/>
      <c r="D23" s="42"/>
      <c r="E23" s="42"/>
      <c r="F23" s="39">
        <f t="shared" si="9"/>
        <v>0</v>
      </c>
      <c r="G23" s="39">
        <f t="shared" si="10"/>
        <v>0</v>
      </c>
      <c r="H23" s="44"/>
      <c r="I23" s="49"/>
      <c r="J23" s="41"/>
      <c r="K23" s="42"/>
      <c r="L23" s="42"/>
      <c r="M23" s="39">
        <f t="shared" si="5"/>
        <v>0</v>
      </c>
      <c r="N23" s="39">
        <f t="shared" si="6"/>
        <v>0</v>
      </c>
    </row>
    <row r="24" customHeight="1" spans="1:14">
      <c r="A24" s="35" t="s">
        <v>326</v>
      </c>
      <c r="B24" s="43" t="s">
        <v>327</v>
      </c>
      <c r="C24" s="41"/>
      <c r="D24" s="42"/>
      <c r="E24" s="42"/>
      <c r="F24" s="39">
        <f t="shared" si="9"/>
        <v>0</v>
      </c>
      <c r="G24" s="39">
        <f t="shared" si="10"/>
        <v>0</v>
      </c>
      <c r="H24" s="44"/>
      <c r="I24" s="49"/>
      <c r="J24" s="41"/>
      <c r="K24" s="42"/>
      <c r="L24" s="42"/>
      <c r="M24" s="39">
        <f t="shared" si="5"/>
        <v>0</v>
      </c>
      <c r="N24" s="39">
        <f t="shared" si="6"/>
        <v>0</v>
      </c>
    </row>
    <row r="25" customHeight="1" spans="1:14">
      <c r="A25" s="35" t="s">
        <v>328</v>
      </c>
      <c r="B25" s="43" t="s">
        <v>329</v>
      </c>
      <c r="C25" s="41"/>
      <c r="D25" s="42">
        <v>1006</v>
      </c>
      <c r="E25" s="42">
        <v>200</v>
      </c>
      <c r="F25" s="39">
        <f t="shared" si="9"/>
        <v>0</v>
      </c>
      <c r="G25" s="39">
        <f t="shared" si="10"/>
        <v>0.198807157057654</v>
      </c>
      <c r="H25" s="44"/>
      <c r="I25" s="49"/>
      <c r="J25" s="41"/>
      <c r="K25" s="42"/>
      <c r="L25" s="42"/>
      <c r="M25" s="39">
        <f t="shared" si="5"/>
        <v>0</v>
      </c>
      <c r="N25" s="39">
        <f t="shared" si="6"/>
        <v>0</v>
      </c>
    </row>
    <row r="26" customHeight="1" spans="1:14">
      <c r="A26" s="35" t="s">
        <v>330</v>
      </c>
      <c r="B26" s="40" t="s">
        <v>331</v>
      </c>
      <c r="C26" s="41"/>
      <c r="D26" s="42"/>
      <c r="E26" s="42"/>
      <c r="F26" s="39">
        <f t="shared" si="9"/>
        <v>0</v>
      </c>
      <c r="G26" s="39">
        <f t="shared" si="10"/>
        <v>0</v>
      </c>
      <c r="H26" s="44"/>
      <c r="I26" s="49"/>
      <c r="J26" s="41"/>
      <c r="K26" s="42"/>
      <c r="L26" s="42"/>
      <c r="M26" s="39">
        <f t="shared" si="5"/>
        <v>0</v>
      </c>
      <c r="N26" s="39">
        <f t="shared" si="6"/>
        <v>0</v>
      </c>
    </row>
    <row r="27" customHeight="1" spans="1:14">
      <c r="A27" s="35" t="s">
        <v>332</v>
      </c>
      <c r="B27" s="40" t="s">
        <v>333</v>
      </c>
      <c r="C27" s="37">
        <f t="shared" ref="C27:E27" si="14">C28</f>
        <v>0</v>
      </c>
      <c r="D27" s="38">
        <f t="shared" si="14"/>
        <v>0</v>
      </c>
      <c r="E27" s="38">
        <f t="shared" si="14"/>
        <v>0</v>
      </c>
      <c r="F27" s="39">
        <f t="shared" si="9"/>
        <v>0</v>
      </c>
      <c r="G27" s="39">
        <f t="shared" si="10"/>
        <v>0</v>
      </c>
      <c r="H27" s="44"/>
      <c r="I27" s="49"/>
      <c r="J27" s="41"/>
      <c r="K27" s="42"/>
      <c r="L27" s="42"/>
      <c r="M27" s="39">
        <f t="shared" si="5"/>
        <v>0</v>
      </c>
      <c r="N27" s="39">
        <f t="shared" si="6"/>
        <v>0</v>
      </c>
    </row>
    <row r="28" customHeight="1" spans="1:14">
      <c r="A28" s="35" t="s">
        <v>334</v>
      </c>
      <c r="B28" s="40" t="s">
        <v>335</v>
      </c>
      <c r="C28" s="41"/>
      <c r="D28" s="42"/>
      <c r="E28" s="42"/>
      <c r="F28" s="39">
        <f t="shared" si="9"/>
        <v>0</v>
      </c>
      <c r="G28" s="39">
        <f t="shared" si="10"/>
        <v>0</v>
      </c>
      <c r="H28" s="44"/>
      <c r="I28" s="49"/>
      <c r="J28" s="41"/>
      <c r="K28" s="42"/>
      <c r="L28" s="42"/>
      <c r="M28" s="39">
        <f t="shared" si="5"/>
        <v>0</v>
      </c>
      <c r="N28" s="39">
        <f t="shared" si="6"/>
        <v>0</v>
      </c>
    </row>
    <row r="29" customHeight="1" spans="1:14">
      <c r="A29" s="35" t="s">
        <v>336</v>
      </c>
      <c r="B29" s="40" t="s">
        <v>337</v>
      </c>
      <c r="C29" s="41"/>
      <c r="D29" s="42"/>
      <c r="E29" s="42"/>
      <c r="F29" s="39">
        <f t="shared" si="9"/>
        <v>0</v>
      </c>
      <c r="G29" s="39">
        <f t="shared" si="10"/>
        <v>0</v>
      </c>
      <c r="H29" s="44"/>
      <c r="I29" s="49"/>
      <c r="J29" s="41"/>
      <c r="K29" s="42"/>
      <c r="L29" s="42"/>
      <c r="M29" s="39">
        <f t="shared" si="5"/>
        <v>0</v>
      </c>
      <c r="N29" s="39">
        <f t="shared" si="6"/>
        <v>0</v>
      </c>
    </row>
    <row r="30" customHeight="1" spans="1:14">
      <c r="A30" s="35" t="s">
        <v>338</v>
      </c>
      <c r="B30" s="40" t="s">
        <v>339</v>
      </c>
      <c r="C30" s="41"/>
      <c r="D30" s="42"/>
      <c r="E30" s="42"/>
      <c r="F30" s="39">
        <f t="shared" si="9"/>
        <v>0</v>
      </c>
      <c r="G30" s="39">
        <f t="shared" si="10"/>
        <v>0</v>
      </c>
      <c r="H30" s="44"/>
      <c r="I30" s="49"/>
      <c r="J30" s="41"/>
      <c r="K30" s="42"/>
      <c r="L30" s="42"/>
      <c r="M30" s="39">
        <f t="shared" si="5"/>
        <v>0</v>
      </c>
      <c r="N30" s="39">
        <f t="shared" si="6"/>
        <v>0</v>
      </c>
    </row>
    <row r="31" customHeight="1" spans="1:14">
      <c r="A31" s="35" t="s">
        <v>340</v>
      </c>
      <c r="B31" s="40" t="s">
        <v>341</v>
      </c>
      <c r="C31" s="41"/>
      <c r="D31" s="42">
        <v>231</v>
      </c>
      <c r="E31" s="42">
        <v>80</v>
      </c>
      <c r="F31" s="39">
        <f t="shared" si="9"/>
        <v>0</v>
      </c>
      <c r="G31" s="39">
        <f t="shared" si="10"/>
        <v>0.346320346320346</v>
      </c>
      <c r="H31" s="44"/>
      <c r="I31" s="49"/>
      <c r="J31" s="41"/>
      <c r="K31" s="42"/>
      <c r="L31" s="42"/>
      <c r="M31" s="39">
        <f t="shared" si="5"/>
        <v>0</v>
      </c>
      <c r="N31" s="39">
        <f t="shared" si="6"/>
        <v>0</v>
      </c>
    </row>
    <row r="32" customHeight="1" spans="1:14">
      <c r="A32" s="35" t="s">
        <v>342</v>
      </c>
      <c r="B32" s="40" t="s">
        <v>343</v>
      </c>
      <c r="C32" s="37">
        <f t="shared" ref="C32:E32" si="15">SUM(C33:C37)</f>
        <v>0</v>
      </c>
      <c r="D32" s="38">
        <f t="shared" si="15"/>
        <v>0</v>
      </c>
      <c r="E32" s="38">
        <f t="shared" si="15"/>
        <v>0</v>
      </c>
      <c r="F32" s="39">
        <f t="shared" si="9"/>
        <v>0</v>
      </c>
      <c r="G32" s="39">
        <f t="shared" si="10"/>
        <v>0</v>
      </c>
      <c r="H32" s="44"/>
      <c r="I32" s="49"/>
      <c r="J32" s="41"/>
      <c r="K32" s="42"/>
      <c r="L32" s="42"/>
      <c r="M32" s="39">
        <f t="shared" si="5"/>
        <v>0</v>
      </c>
      <c r="N32" s="39">
        <f t="shared" si="6"/>
        <v>0</v>
      </c>
    </row>
    <row r="33" customHeight="1" spans="1:14">
      <c r="A33" s="35" t="s">
        <v>344</v>
      </c>
      <c r="B33" s="43" t="s">
        <v>345</v>
      </c>
      <c r="C33" s="41"/>
      <c r="D33" s="42"/>
      <c r="E33" s="42"/>
      <c r="F33" s="39">
        <f t="shared" si="9"/>
        <v>0</v>
      </c>
      <c r="G33" s="39">
        <f t="shared" si="10"/>
        <v>0</v>
      </c>
      <c r="H33" s="44"/>
      <c r="I33" s="49"/>
      <c r="J33" s="41"/>
      <c r="K33" s="42"/>
      <c r="L33" s="42"/>
      <c r="M33" s="39">
        <f t="shared" si="5"/>
        <v>0</v>
      </c>
      <c r="N33" s="39">
        <f t="shared" si="6"/>
        <v>0</v>
      </c>
    </row>
    <row r="34" customHeight="1" spans="1:14">
      <c r="A34" s="35" t="s">
        <v>346</v>
      </c>
      <c r="B34" s="43" t="s">
        <v>347</v>
      </c>
      <c r="C34" s="41"/>
      <c r="D34" s="42"/>
      <c r="E34" s="42"/>
      <c r="F34" s="39">
        <f t="shared" si="9"/>
        <v>0</v>
      </c>
      <c r="G34" s="39">
        <f t="shared" si="10"/>
        <v>0</v>
      </c>
      <c r="H34" s="44"/>
      <c r="I34" s="49"/>
      <c r="J34" s="41"/>
      <c r="K34" s="42"/>
      <c r="L34" s="42"/>
      <c r="M34" s="39">
        <f t="shared" si="5"/>
        <v>0</v>
      </c>
      <c r="N34" s="39">
        <f t="shared" si="6"/>
        <v>0</v>
      </c>
    </row>
    <row r="35" customHeight="1" spans="1:14">
      <c r="A35" s="35" t="s">
        <v>348</v>
      </c>
      <c r="B35" s="40" t="s">
        <v>349</v>
      </c>
      <c r="C35" s="41"/>
      <c r="D35" s="42"/>
      <c r="E35" s="42"/>
      <c r="F35" s="39">
        <f t="shared" si="9"/>
        <v>0</v>
      </c>
      <c r="G35" s="39">
        <f t="shared" si="10"/>
        <v>0</v>
      </c>
      <c r="H35" s="44"/>
      <c r="I35" s="49"/>
      <c r="J35" s="41"/>
      <c r="K35" s="42"/>
      <c r="L35" s="42"/>
      <c r="M35" s="39">
        <f t="shared" si="5"/>
        <v>0</v>
      </c>
      <c r="N35" s="39">
        <f t="shared" si="6"/>
        <v>0</v>
      </c>
    </row>
    <row r="36" customHeight="1" spans="1:14">
      <c r="A36" s="35" t="s">
        <v>350</v>
      </c>
      <c r="B36" s="40" t="s">
        <v>351</v>
      </c>
      <c r="C36" s="41"/>
      <c r="D36" s="42"/>
      <c r="E36" s="42"/>
      <c r="F36" s="39">
        <f t="shared" si="9"/>
        <v>0</v>
      </c>
      <c r="G36" s="39">
        <f t="shared" si="10"/>
        <v>0</v>
      </c>
      <c r="H36" s="44"/>
      <c r="I36" s="49"/>
      <c r="J36" s="41"/>
      <c r="K36" s="42"/>
      <c r="L36" s="42"/>
      <c r="M36" s="39">
        <f t="shared" si="5"/>
        <v>0</v>
      </c>
      <c r="N36" s="39">
        <f t="shared" si="6"/>
        <v>0</v>
      </c>
    </row>
    <row r="37" customHeight="1" spans="1:14">
      <c r="A37" s="35" t="s">
        <v>352</v>
      </c>
      <c r="B37" s="43" t="s">
        <v>353</v>
      </c>
      <c r="C37" s="41"/>
      <c r="D37" s="42"/>
      <c r="E37" s="42"/>
      <c r="F37" s="39">
        <f t="shared" si="9"/>
        <v>0</v>
      </c>
      <c r="G37" s="39">
        <f t="shared" si="10"/>
        <v>0</v>
      </c>
      <c r="H37" s="44"/>
      <c r="I37" s="49"/>
      <c r="J37" s="41"/>
      <c r="K37" s="42"/>
      <c r="L37" s="42"/>
      <c r="M37" s="39">
        <f t="shared" si="5"/>
        <v>0</v>
      </c>
      <c r="N37" s="39">
        <f t="shared" si="6"/>
        <v>0</v>
      </c>
    </row>
    <row r="38" customHeight="1" spans="1:14">
      <c r="A38" s="35" t="s">
        <v>354</v>
      </c>
      <c r="B38" s="43" t="s">
        <v>355</v>
      </c>
      <c r="C38" s="41"/>
      <c r="D38" s="42"/>
      <c r="E38" s="42"/>
      <c r="F38" s="39">
        <f t="shared" si="9"/>
        <v>0</v>
      </c>
      <c r="G38" s="39">
        <f t="shared" si="10"/>
        <v>0</v>
      </c>
      <c r="H38" s="44"/>
      <c r="I38" s="49"/>
      <c r="J38" s="41"/>
      <c r="K38" s="42"/>
      <c r="L38" s="42"/>
      <c r="M38" s="39">
        <f t="shared" si="5"/>
        <v>0</v>
      </c>
      <c r="N38" s="39">
        <f t="shared" si="6"/>
        <v>0</v>
      </c>
    </row>
    <row r="39" customHeight="1" spans="1:14">
      <c r="A39" s="35" t="s">
        <v>356</v>
      </c>
      <c r="B39" s="40" t="s">
        <v>357</v>
      </c>
      <c r="C39" s="41"/>
      <c r="D39" s="42"/>
      <c r="E39" s="42"/>
      <c r="F39" s="39">
        <f t="shared" si="9"/>
        <v>0</v>
      </c>
      <c r="G39" s="39">
        <f t="shared" si="10"/>
        <v>0</v>
      </c>
      <c r="H39" s="44"/>
      <c r="I39" s="49"/>
      <c r="J39" s="41"/>
      <c r="K39" s="42"/>
      <c r="L39" s="42"/>
      <c r="M39" s="39">
        <f t="shared" si="5"/>
        <v>0</v>
      </c>
      <c r="N39" s="39">
        <f t="shared" si="6"/>
        <v>0</v>
      </c>
    </row>
    <row r="40" customHeight="1" spans="1:14">
      <c r="A40" s="35" t="s">
        <v>358</v>
      </c>
      <c r="B40" s="43" t="s">
        <v>359</v>
      </c>
      <c r="C40" s="41">
        <v>4464</v>
      </c>
      <c r="D40" s="42">
        <v>5879</v>
      </c>
      <c r="E40" s="42">
        <v>6500</v>
      </c>
      <c r="F40" s="39">
        <f t="shared" si="9"/>
        <v>1.45609318996416</v>
      </c>
      <c r="G40" s="39">
        <f t="shared" si="10"/>
        <v>1.10563020921925</v>
      </c>
      <c r="H40" s="44"/>
      <c r="I40" s="49"/>
      <c r="J40" s="41"/>
      <c r="K40" s="42"/>
      <c r="L40" s="42"/>
      <c r="M40" s="39">
        <f t="shared" si="5"/>
        <v>0</v>
      </c>
      <c r="N40" s="39">
        <f t="shared" si="6"/>
        <v>0</v>
      </c>
    </row>
    <row r="41" customHeight="1" spans="1:14">
      <c r="A41" s="44"/>
      <c r="B41" s="45"/>
      <c r="C41" s="41"/>
      <c r="D41" s="42"/>
      <c r="E41" s="42"/>
      <c r="F41" s="39">
        <f t="shared" si="3"/>
        <v>0</v>
      </c>
      <c r="G41" s="39">
        <f t="shared" si="4"/>
        <v>0</v>
      </c>
      <c r="H41" s="44"/>
      <c r="I41" s="49"/>
      <c r="J41" s="41"/>
      <c r="K41" s="42"/>
      <c r="L41" s="42"/>
      <c r="M41" s="39">
        <f t="shared" si="5"/>
        <v>0</v>
      </c>
      <c r="N41" s="39">
        <f t="shared" si="6"/>
        <v>0</v>
      </c>
    </row>
    <row r="42" customHeight="1" spans="1:14">
      <c r="A42" s="44"/>
      <c r="B42" s="45"/>
      <c r="C42" s="41"/>
      <c r="D42" s="42"/>
      <c r="E42" s="42"/>
      <c r="F42" s="39">
        <f t="shared" si="3"/>
        <v>0</v>
      </c>
      <c r="G42" s="39">
        <f t="shared" si="4"/>
        <v>0</v>
      </c>
      <c r="H42" s="44"/>
      <c r="I42" s="49"/>
      <c r="J42" s="41"/>
      <c r="K42" s="42"/>
      <c r="L42" s="42"/>
      <c r="M42" s="39">
        <f t="shared" si="5"/>
        <v>0</v>
      </c>
      <c r="N42" s="39">
        <f t="shared" si="6"/>
        <v>0</v>
      </c>
    </row>
    <row r="43" customHeight="1" spans="1:14">
      <c r="A43" s="35"/>
      <c r="B43" s="46" t="s">
        <v>213</v>
      </c>
      <c r="C43" s="37">
        <f>SUM(C7,C40)</f>
        <v>9464</v>
      </c>
      <c r="D43" s="38">
        <f>SUM(D7,D40)</f>
        <v>19583</v>
      </c>
      <c r="E43" s="38">
        <f>SUM(E7,E40)</f>
        <v>21780</v>
      </c>
      <c r="F43" s="39">
        <f t="shared" si="3"/>
        <v>2.30135249366019</v>
      </c>
      <c r="G43" s="39">
        <f t="shared" si="4"/>
        <v>1.112189143645</v>
      </c>
      <c r="H43" s="35"/>
      <c r="I43" s="46" t="s">
        <v>214</v>
      </c>
      <c r="J43" s="37">
        <f>SUM(J7:J42)</f>
        <v>81683</v>
      </c>
      <c r="K43" s="38">
        <f>SUM(K7:K42)</f>
        <v>25384</v>
      </c>
      <c r="L43" s="38">
        <f>SUM(L7:L42)</f>
        <v>90123</v>
      </c>
      <c r="M43" s="39">
        <f t="shared" si="5"/>
        <v>1.10332627352081</v>
      </c>
      <c r="N43" s="39">
        <f t="shared" si="6"/>
        <v>3.55038606996533</v>
      </c>
    </row>
    <row r="44" customHeight="1" spans="1:14">
      <c r="A44" s="35" t="s">
        <v>215</v>
      </c>
      <c r="B44" s="47" t="s">
        <v>360</v>
      </c>
      <c r="C44" s="37">
        <f t="shared" ref="C44:E44" si="16">SUM(C45:C46,C48)</f>
        <v>95094</v>
      </c>
      <c r="D44" s="38">
        <f t="shared" si="16"/>
        <v>4763</v>
      </c>
      <c r="E44" s="38">
        <f t="shared" si="16"/>
        <v>80238</v>
      </c>
      <c r="F44" s="39">
        <f t="shared" si="3"/>
        <v>0.843775632532021</v>
      </c>
      <c r="G44" s="39">
        <f t="shared" si="4"/>
        <v>16.846105395759</v>
      </c>
      <c r="H44" s="35" t="s">
        <v>217</v>
      </c>
      <c r="I44" s="47" t="s">
        <v>361</v>
      </c>
      <c r="J44" s="37">
        <f t="shared" ref="J44:L44" si="17">SUM(J45,J47,J49)</f>
        <v>27075</v>
      </c>
      <c r="K44" s="38">
        <f t="shared" si="17"/>
        <v>6662</v>
      </c>
      <c r="L44" s="38">
        <f t="shared" si="17"/>
        <v>16295</v>
      </c>
      <c r="M44" s="39">
        <f t="shared" si="5"/>
        <v>0.601846722068329</v>
      </c>
      <c r="N44" s="39">
        <f t="shared" si="6"/>
        <v>2.44596217352146</v>
      </c>
    </row>
    <row r="45" customHeight="1" spans="1:14">
      <c r="A45" s="35" t="s">
        <v>362</v>
      </c>
      <c r="B45" s="47" t="s">
        <v>363</v>
      </c>
      <c r="C45" s="41">
        <v>95000</v>
      </c>
      <c r="D45" s="42">
        <v>4669</v>
      </c>
      <c r="E45" s="42">
        <v>80000</v>
      </c>
      <c r="F45" s="39">
        <f t="shared" si="3"/>
        <v>0.842105263157895</v>
      </c>
      <c r="G45" s="39">
        <f t="shared" si="4"/>
        <v>17.1342899978582</v>
      </c>
      <c r="H45" s="35" t="s">
        <v>220</v>
      </c>
      <c r="I45" s="47" t="s">
        <v>221</v>
      </c>
      <c r="J45" s="37">
        <f t="shared" ref="J45:L45" si="18">J46</f>
        <v>30</v>
      </c>
      <c r="K45" s="38">
        <f t="shared" si="18"/>
        <v>3927</v>
      </c>
      <c r="L45" s="38">
        <f t="shared" si="18"/>
        <v>100</v>
      </c>
      <c r="M45" s="39">
        <f t="shared" si="5"/>
        <v>3.33333333333333</v>
      </c>
      <c r="N45" s="39">
        <f t="shared" si="6"/>
        <v>0.0254647313470843</v>
      </c>
    </row>
    <row r="46" customHeight="1" spans="1:14">
      <c r="A46" s="35" t="s">
        <v>234</v>
      </c>
      <c r="B46" s="47" t="s">
        <v>235</v>
      </c>
      <c r="C46" s="37">
        <f t="shared" ref="C46" si="19">C47</f>
        <v>94</v>
      </c>
      <c r="D46" s="37">
        <f t="shared" ref="D46" si="20">D47</f>
        <v>94</v>
      </c>
      <c r="E46" s="37">
        <f t="shared" ref="E46" si="21">E47</f>
        <v>238</v>
      </c>
      <c r="F46" s="39">
        <f t="shared" si="3"/>
        <v>2.53191489361702</v>
      </c>
      <c r="G46" s="39">
        <f t="shared" si="4"/>
        <v>2.53191489361702</v>
      </c>
      <c r="H46" s="35" t="s">
        <v>364</v>
      </c>
      <c r="I46" s="47" t="s">
        <v>365</v>
      </c>
      <c r="J46" s="41">
        <v>30</v>
      </c>
      <c r="K46" s="42">
        <v>3927</v>
      </c>
      <c r="L46" s="42">
        <v>100</v>
      </c>
      <c r="M46" s="39">
        <f t="shared" si="5"/>
        <v>3.33333333333333</v>
      </c>
      <c r="N46" s="39">
        <f t="shared" si="6"/>
        <v>0.0254647313470843</v>
      </c>
    </row>
    <row r="47" customHeight="1" spans="1:14">
      <c r="A47" s="35" t="s">
        <v>366</v>
      </c>
      <c r="B47" s="47" t="s">
        <v>367</v>
      </c>
      <c r="C47" s="41">
        <v>94</v>
      </c>
      <c r="D47" s="42">
        <v>94</v>
      </c>
      <c r="E47" s="38">
        <f>K50</f>
        <v>238</v>
      </c>
      <c r="F47" s="39">
        <f t="shared" si="3"/>
        <v>2.53191489361702</v>
      </c>
      <c r="G47" s="39">
        <f t="shared" si="4"/>
        <v>2.53191489361702</v>
      </c>
      <c r="H47" s="35" t="s">
        <v>232</v>
      </c>
      <c r="I47" s="47" t="s">
        <v>233</v>
      </c>
      <c r="J47" s="37">
        <f t="shared" ref="J47" si="22">J48</f>
        <v>21484</v>
      </c>
      <c r="K47" s="38">
        <f t="shared" ref="K47" si="23">K48</f>
        <v>2497</v>
      </c>
      <c r="L47" s="38">
        <f t="shared" ref="L47" si="24">L48</f>
        <v>13227</v>
      </c>
      <c r="M47" s="39">
        <f t="shared" si="5"/>
        <v>0.615667473468628</v>
      </c>
      <c r="N47" s="39">
        <f t="shared" si="6"/>
        <v>5.29715658790549</v>
      </c>
    </row>
    <row r="48" customHeight="1" spans="1:14">
      <c r="A48" s="35" t="s">
        <v>242</v>
      </c>
      <c r="B48" s="47" t="s">
        <v>243</v>
      </c>
      <c r="C48" s="37">
        <f t="shared" ref="C48:C49" si="25">C49</f>
        <v>0</v>
      </c>
      <c r="D48" s="38">
        <f t="shared" ref="D48:D49" si="26">D49</f>
        <v>0</v>
      </c>
      <c r="E48" s="38">
        <f t="shared" ref="E48:E49" si="27">E49</f>
        <v>0</v>
      </c>
      <c r="F48" s="39">
        <f t="shared" si="3"/>
        <v>0</v>
      </c>
      <c r="G48" s="39">
        <f t="shared" si="4"/>
        <v>0</v>
      </c>
      <c r="H48" s="35" t="s">
        <v>368</v>
      </c>
      <c r="I48" s="47" t="s">
        <v>369</v>
      </c>
      <c r="J48" s="41">
        <v>21484</v>
      </c>
      <c r="K48" s="42">
        <v>2497</v>
      </c>
      <c r="L48" s="42">
        <v>13227</v>
      </c>
      <c r="M48" s="39">
        <f t="shared" si="5"/>
        <v>0.615667473468628</v>
      </c>
      <c r="N48" s="39">
        <f t="shared" si="6"/>
        <v>5.29715658790549</v>
      </c>
    </row>
    <row r="49" customHeight="1" spans="1:14">
      <c r="A49" s="35" t="s">
        <v>370</v>
      </c>
      <c r="B49" s="47" t="s">
        <v>371</v>
      </c>
      <c r="C49" s="37">
        <f t="shared" si="25"/>
        <v>0</v>
      </c>
      <c r="D49" s="38">
        <f t="shared" si="26"/>
        <v>0</v>
      </c>
      <c r="E49" s="38">
        <f t="shared" si="27"/>
        <v>0</v>
      </c>
      <c r="F49" s="39">
        <f t="shared" si="3"/>
        <v>0</v>
      </c>
      <c r="G49" s="39">
        <f t="shared" si="4"/>
        <v>0</v>
      </c>
      <c r="H49" s="35" t="s">
        <v>238</v>
      </c>
      <c r="I49" s="47" t="s">
        <v>239</v>
      </c>
      <c r="J49" s="37">
        <f t="shared" ref="J49" si="28">J50</f>
        <v>5561</v>
      </c>
      <c r="K49" s="38">
        <f t="shared" ref="K49" si="29">K50</f>
        <v>238</v>
      </c>
      <c r="L49" s="38">
        <f t="shared" ref="L49" si="30">L50</f>
        <v>2968</v>
      </c>
      <c r="M49" s="39">
        <f t="shared" si="5"/>
        <v>0.533716957381766</v>
      </c>
      <c r="N49" s="39">
        <f t="shared" si="6"/>
        <v>12.4705882352941</v>
      </c>
    </row>
    <row r="50" customHeight="1" spans="1:14">
      <c r="A50" s="35" t="s">
        <v>372</v>
      </c>
      <c r="B50" s="47" t="s">
        <v>373</v>
      </c>
      <c r="C50" s="41"/>
      <c r="D50" s="42"/>
      <c r="E50" s="42"/>
      <c r="F50" s="39">
        <f t="shared" si="3"/>
        <v>0</v>
      </c>
      <c r="G50" s="39">
        <f t="shared" si="4"/>
        <v>0</v>
      </c>
      <c r="H50" s="35" t="s">
        <v>374</v>
      </c>
      <c r="I50" s="47" t="s">
        <v>375</v>
      </c>
      <c r="J50" s="41">
        <v>5561</v>
      </c>
      <c r="K50" s="42">
        <v>238</v>
      </c>
      <c r="L50" s="42">
        <v>2968</v>
      </c>
      <c r="M50" s="39">
        <f t="shared" si="5"/>
        <v>0.533716957381766</v>
      </c>
      <c r="N50" s="39">
        <f t="shared" si="6"/>
        <v>12.4705882352941</v>
      </c>
    </row>
    <row r="51" customHeight="1" spans="1:14">
      <c r="A51" s="35" t="s">
        <v>277</v>
      </c>
      <c r="B51" s="47" t="s">
        <v>278</v>
      </c>
      <c r="C51" s="37">
        <f t="shared" ref="C51:E52" si="31">C52</f>
        <v>18700</v>
      </c>
      <c r="D51" s="38">
        <f t="shared" si="31"/>
        <v>21400</v>
      </c>
      <c r="E51" s="38">
        <f t="shared" si="31"/>
        <v>10400</v>
      </c>
      <c r="F51" s="39">
        <f t="shared" si="3"/>
        <v>0.556149732620321</v>
      </c>
      <c r="G51" s="39">
        <f t="shared" si="4"/>
        <v>0.485981308411215</v>
      </c>
      <c r="H51" s="35" t="s">
        <v>279</v>
      </c>
      <c r="I51" s="47" t="s">
        <v>280</v>
      </c>
      <c r="J51" s="37">
        <f t="shared" ref="J51" si="32">J52</f>
        <v>14500</v>
      </c>
      <c r="K51" s="38">
        <f t="shared" ref="K51" si="33">K52</f>
        <v>13700</v>
      </c>
      <c r="L51" s="38">
        <f t="shared" ref="L51" si="34">L52</f>
        <v>6000</v>
      </c>
      <c r="M51" s="39">
        <f t="shared" si="5"/>
        <v>0.413793103448276</v>
      </c>
      <c r="N51" s="39">
        <f t="shared" si="6"/>
        <v>0.437956204379562</v>
      </c>
    </row>
    <row r="52" customHeight="1" spans="1:14">
      <c r="A52" s="35" t="s">
        <v>281</v>
      </c>
      <c r="B52" s="47" t="s">
        <v>282</v>
      </c>
      <c r="C52" s="37">
        <f t="shared" si="31"/>
        <v>18700</v>
      </c>
      <c r="D52" s="38">
        <f t="shared" si="31"/>
        <v>21400</v>
      </c>
      <c r="E52" s="38">
        <f t="shared" si="31"/>
        <v>10400</v>
      </c>
      <c r="F52" s="39">
        <f t="shared" si="3"/>
        <v>0.556149732620321</v>
      </c>
      <c r="G52" s="39">
        <f t="shared" si="4"/>
        <v>0.485981308411215</v>
      </c>
      <c r="H52" s="35" t="s">
        <v>376</v>
      </c>
      <c r="I52" s="47" t="s">
        <v>377</v>
      </c>
      <c r="J52" s="41">
        <v>14500</v>
      </c>
      <c r="K52" s="42">
        <v>13700</v>
      </c>
      <c r="L52" s="42">
        <v>6000</v>
      </c>
      <c r="M52" s="39">
        <f t="shared" si="5"/>
        <v>0.413793103448276</v>
      </c>
      <c r="N52" s="39">
        <f t="shared" si="6"/>
        <v>0.437956204379562</v>
      </c>
    </row>
    <row r="53" customHeight="1" spans="1:14">
      <c r="A53" s="35" t="s">
        <v>378</v>
      </c>
      <c r="B53" s="47" t="s">
        <v>379</v>
      </c>
      <c r="C53" s="41">
        <v>18700</v>
      </c>
      <c r="D53" s="42">
        <v>21400</v>
      </c>
      <c r="E53" s="42">
        <v>10400</v>
      </c>
      <c r="F53" s="39">
        <f t="shared" si="3"/>
        <v>0.556149732620321</v>
      </c>
      <c r="G53" s="39">
        <f t="shared" si="4"/>
        <v>0.485981308411215</v>
      </c>
      <c r="H53" s="35"/>
      <c r="I53" s="47"/>
      <c r="J53" s="41"/>
      <c r="K53" s="42"/>
      <c r="L53" s="42"/>
      <c r="M53" s="39">
        <f t="shared" si="5"/>
        <v>0</v>
      </c>
      <c r="N53" s="39">
        <f t="shared" si="6"/>
        <v>0</v>
      </c>
    </row>
    <row r="54" customHeight="1" spans="1:14">
      <c r="A54" s="35"/>
      <c r="B54" s="47"/>
      <c r="C54" s="41"/>
      <c r="D54" s="42"/>
      <c r="E54" s="42"/>
      <c r="F54" s="39">
        <f t="shared" si="3"/>
        <v>0</v>
      </c>
      <c r="G54" s="39">
        <f t="shared" si="4"/>
        <v>0</v>
      </c>
      <c r="H54" s="35"/>
      <c r="I54" s="47"/>
      <c r="J54" s="41"/>
      <c r="K54" s="42"/>
      <c r="L54" s="42"/>
      <c r="M54" s="39">
        <f t="shared" si="5"/>
        <v>0</v>
      </c>
      <c r="N54" s="39">
        <f t="shared" si="6"/>
        <v>0</v>
      </c>
    </row>
    <row r="55" customHeight="1" spans="1:14">
      <c r="A55" s="48"/>
      <c r="B55" s="46" t="s">
        <v>287</v>
      </c>
      <c r="C55" s="37">
        <f t="shared" ref="C55:E55" si="35">SUM(C43,C44,C51)</f>
        <v>123258</v>
      </c>
      <c r="D55" s="38">
        <f t="shared" si="35"/>
        <v>45746</v>
      </c>
      <c r="E55" s="38">
        <f t="shared" si="35"/>
        <v>112418</v>
      </c>
      <c r="F55" s="39">
        <f t="shared" si="3"/>
        <v>0.912054389978744</v>
      </c>
      <c r="G55" s="39">
        <f t="shared" si="4"/>
        <v>2.4574389017619</v>
      </c>
      <c r="H55" s="47"/>
      <c r="I55" s="46" t="s">
        <v>206</v>
      </c>
      <c r="J55" s="37">
        <f t="shared" ref="J55:L55" si="36">SUM(J43:J44,J51)</f>
        <v>123258</v>
      </c>
      <c r="K55" s="38">
        <f t="shared" si="36"/>
        <v>45746</v>
      </c>
      <c r="L55" s="38">
        <f t="shared" si="36"/>
        <v>112418</v>
      </c>
      <c r="M55" s="39">
        <f t="shared" si="5"/>
        <v>0.912054389978744</v>
      </c>
      <c r="N55" s="39">
        <f t="shared" si="6"/>
        <v>2.4574389017619</v>
      </c>
    </row>
  </sheetData>
  <sheetProtection algorithmName="SHA-512" hashValue="JC9bqS3qpbjMT0yBm+3yHsSc+kHAt2RVGgCZMLSfEcqqF74Q8GTouwaDyX8xWmhf+Lm22r6g2jZ6aKdNYjzYpA==" saltValue="n8Z6/RgfTF9SbD1CyhNRuA==" spinCount="100000" sheet="1" selectLockedCells="1" objects="1" scenarios="1"/>
  <sortState ref="A44:B52">
    <sortCondition ref="A44:A52"/>
  </sortState>
  <mergeCells count="14">
    <mergeCell ref="A2:N2"/>
    <mergeCell ref="M3:N3"/>
    <mergeCell ref="A4:G4"/>
    <mergeCell ref="H4:N4"/>
    <mergeCell ref="E5:G5"/>
    <mergeCell ref="L5:N5"/>
    <mergeCell ref="A5:A6"/>
    <mergeCell ref="B5:B6"/>
    <mergeCell ref="C5:C6"/>
    <mergeCell ref="D5:D6"/>
    <mergeCell ref="H5:H6"/>
    <mergeCell ref="I5:I6"/>
    <mergeCell ref="J5:J6"/>
    <mergeCell ref="K5:K6"/>
  </mergeCells>
  <printOptions horizontalCentered="1"/>
  <pageMargins left="0.47244094488189" right="0.47244094488189" top="0.393700787401575" bottom="0.275590551181102" header="0.31496062992126" footer="0.31496062992126"/>
  <pageSetup paperSize="9" scale="65" fitToHeight="0" orientation="landscape" blackAndWhite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zoomScale="85" zoomScaleNormal="85" topLeftCell="B1" workbookViewId="0">
      <selection activeCell="P11" sqref="P11"/>
    </sheetView>
  </sheetViews>
  <sheetFormatPr defaultColWidth="7.75" defaultRowHeight="15.6"/>
  <cols>
    <col min="1" max="1" width="9.0462962962963" style="2" customWidth="1"/>
    <col min="2" max="2" width="37.3518518518519" style="2" customWidth="1"/>
    <col min="3" max="8" width="8.0462962962963" style="2" customWidth="1"/>
    <col min="9" max="9" width="9.0462962962963" style="2" customWidth="1"/>
    <col min="10" max="10" width="37.3518518518519" style="2" customWidth="1"/>
    <col min="11" max="16" width="8.0462962962963" style="2" customWidth="1"/>
    <col min="17" max="16384" width="7.75" style="2"/>
  </cols>
  <sheetData>
    <row r="1" spans="1:16">
      <c r="A1" s="3" t="s">
        <v>380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0" customHeight="1" spans="1:16">
      <c r="A2" s="5" t="s">
        <v>381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 t="s">
        <v>152</v>
      </c>
      <c r="P3" s="18"/>
    </row>
    <row r="4" ht="26.1" customHeight="1" spans="1:16">
      <c r="A4" s="6" t="s">
        <v>209</v>
      </c>
      <c r="B4" s="6"/>
      <c r="C4" s="6"/>
      <c r="D4" s="6"/>
      <c r="E4" s="6"/>
      <c r="F4" s="6"/>
      <c r="G4" s="6"/>
      <c r="H4" s="6"/>
      <c r="I4" s="6" t="s">
        <v>210</v>
      </c>
      <c r="J4" s="6"/>
      <c r="K4" s="6"/>
      <c r="L4" s="6"/>
      <c r="M4" s="6"/>
      <c r="N4" s="6"/>
      <c r="O4" s="6"/>
      <c r="P4" s="6"/>
    </row>
    <row r="5" ht="26.4" customHeight="1" spans="1:16">
      <c r="A5" s="7" t="s">
        <v>211</v>
      </c>
      <c r="B5" s="8" t="s">
        <v>153</v>
      </c>
      <c r="C5" s="7" t="s">
        <v>382</v>
      </c>
      <c r="D5" s="9"/>
      <c r="E5" s="9"/>
      <c r="F5" s="7" t="s">
        <v>383</v>
      </c>
      <c r="G5" s="9"/>
      <c r="H5" s="9"/>
      <c r="I5" s="7" t="s">
        <v>211</v>
      </c>
      <c r="J5" s="8" t="s">
        <v>153</v>
      </c>
      <c r="K5" s="7" t="s">
        <v>382</v>
      </c>
      <c r="L5" s="9"/>
      <c r="M5" s="9"/>
      <c r="N5" s="7" t="s">
        <v>383</v>
      </c>
      <c r="O5" s="9"/>
      <c r="P5" s="9"/>
    </row>
    <row r="6" s="1" customFormat="1" ht="42.4" customHeight="1" spans="1:16">
      <c r="A6" s="10"/>
      <c r="B6" s="8"/>
      <c r="C6" s="10" t="s">
        <v>384</v>
      </c>
      <c r="D6" s="10" t="s">
        <v>385</v>
      </c>
      <c r="E6" s="10" t="s">
        <v>386</v>
      </c>
      <c r="F6" s="10" t="s">
        <v>384</v>
      </c>
      <c r="G6" s="10" t="s">
        <v>385</v>
      </c>
      <c r="H6" s="10" t="s">
        <v>386</v>
      </c>
      <c r="I6" s="10"/>
      <c r="J6" s="8"/>
      <c r="K6" s="10" t="s">
        <v>384</v>
      </c>
      <c r="L6" s="10" t="s">
        <v>385</v>
      </c>
      <c r="M6" s="10" t="s">
        <v>386</v>
      </c>
      <c r="N6" s="10" t="s">
        <v>384</v>
      </c>
      <c r="O6" s="10" t="s">
        <v>385</v>
      </c>
      <c r="P6" s="10" t="s">
        <v>386</v>
      </c>
    </row>
    <row r="7" ht="29.7" customHeight="1" spans="1:16">
      <c r="A7" s="11" t="s">
        <v>387</v>
      </c>
      <c r="B7" s="11" t="s">
        <v>388</v>
      </c>
      <c r="C7" s="12">
        <f>D7+E7</f>
        <v>0</v>
      </c>
      <c r="D7" s="13"/>
      <c r="E7" s="13"/>
      <c r="F7" s="12">
        <f t="shared" ref="F7:F11" si="0">G7+H7</f>
        <v>0</v>
      </c>
      <c r="G7" s="13"/>
      <c r="H7" s="13"/>
      <c r="I7" s="11" t="s">
        <v>389</v>
      </c>
      <c r="J7" s="19" t="s">
        <v>390</v>
      </c>
      <c r="K7" s="12">
        <f t="shared" ref="K7:K11" si="1">L7+M7</f>
        <v>0</v>
      </c>
      <c r="L7" s="13"/>
      <c r="M7" s="13"/>
      <c r="N7" s="12">
        <f t="shared" ref="N7:N11" si="2">O7+P7</f>
        <v>0</v>
      </c>
      <c r="O7" s="13"/>
      <c r="P7" s="13"/>
    </row>
    <row r="8" ht="29.7" customHeight="1" spans="1:16">
      <c r="A8" s="11" t="s">
        <v>391</v>
      </c>
      <c r="B8" s="11" t="s">
        <v>392</v>
      </c>
      <c r="C8" s="12">
        <f t="shared" ref="C8:C11" si="3">D8+E8</f>
        <v>0</v>
      </c>
      <c r="D8" s="13"/>
      <c r="E8" s="13"/>
      <c r="F8" s="12">
        <f t="shared" si="0"/>
        <v>0</v>
      </c>
      <c r="G8" s="13"/>
      <c r="H8" s="13"/>
      <c r="I8" s="11" t="s">
        <v>393</v>
      </c>
      <c r="J8" s="19" t="s">
        <v>394</v>
      </c>
      <c r="K8" s="12">
        <f t="shared" si="1"/>
        <v>0</v>
      </c>
      <c r="L8" s="13"/>
      <c r="M8" s="13"/>
      <c r="N8" s="12">
        <f t="shared" si="2"/>
        <v>2</v>
      </c>
      <c r="O8" s="13"/>
      <c r="P8" s="13">
        <v>2</v>
      </c>
    </row>
    <row r="9" ht="29.7" customHeight="1" spans="1:16">
      <c r="A9" s="11" t="s">
        <v>395</v>
      </c>
      <c r="B9" s="11" t="s">
        <v>396</v>
      </c>
      <c r="C9" s="12">
        <f t="shared" si="3"/>
        <v>0</v>
      </c>
      <c r="D9" s="13"/>
      <c r="E9" s="13"/>
      <c r="F9" s="12">
        <f t="shared" si="0"/>
        <v>0</v>
      </c>
      <c r="G9" s="13"/>
      <c r="H9" s="13"/>
      <c r="I9" s="11" t="s">
        <v>397</v>
      </c>
      <c r="J9" s="19" t="s">
        <v>398</v>
      </c>
      <c r="K9" s="12">
        <f t="shared" si="1"/>
        <v>0</v>
      </c>
      <c r="L9" s="13"/>
      <c r="M9" s="13"/>
      <c r="N9" s="12">
        <f t="shared" si="2"/>
        <v>0</v>
      </c>
      <c r="O9" s="13"/>
      <c r="P9" s="13"/>
    </row>
    <row r="10" ht="29.7" customHeight="1" spans="1:16">
      <c r="A10" s="11" t="s">
        <v>399</v>
      </c>
      <c r="B10" s="11" t="s">
        <v>400</v>
      </c>
      <c r="C10" s="12">
        <f t="shared" si="3"/>
        <v>0</v>
      </c>
      <c r="D10" s="13"/>
      <c r="E10" s="13"/>
      <c r="F10" s="12">
        <f t="shared" si="0"/>
        <v>0</v>
      </c>
      <c r="G10" s="13"/>
      <c r="H10" s="13"/>
      <c r="I10" s="11" t="s">
        <v>401</v>
      </c>
      <c r="J10" s="19" t="s">
        <v>402</v>
      </c>
      <c r="K10" s="12">
        <f t="shared" si="1"/>
        <v>0</v>
      </c>
      <c r="L10" s="13"/>
      <c r="M10" s="13"/>
      <c r="N10" s="12">
        <f t="shared" si="2"/>
        <v>0</v>
      </c>
      <c r="O10" s="13"/>
      <c r="P10" s="13"/>
    </row>
    <row r="11" ht="29.7" customHeight="1" spans="1:16">
      <c r="A11" s="11" t="s">
        <v>403</v>
      </c>
      <c r="B11" s="11" t="s">
        <v>404</v>
      </c>
      <c r="C11" s="12">
        <f t="shared" si="3"/>
        <v>0</v>
      </c>
      <c r="D11" s="13"/>
      <c r="E11" s="13"/>
      <c r="F11" s="12">
        <f t="shared" si="0"/>
        <v>0</v>
      </c>
      <c r="G11" s="13"/>
      <c r="H11" s="13"/>
      <c r="I11" s="11" t="s">
        <v>405</v>
      </c>
      <c r="J11" s="19" t="s">
        <v>406</v>
      </c>
      <c r="K11" s="12">
        <f t="shared" si="1"/>
        <v>0</v>
      </c>
      <c r="L11" s="13"/>
      <c r="M11" s="13"/>
      <c r="N11" s="12">
        <f t="shared" si="2"/>
        <v>0</v>
      </c>
      <c r="O11" s="13"/>
      <c r="P11" s="13"/>
    </row>
    <row r="12" ht="29.7" customHeight="1" spans="1:16">
      <c r="A12" s="11"/>
      <c r="B12" s="11"/>
      <c r="C12" s="14"/>
      <c r="D12" s="14"/>
      <c r="E12" s="14"/>
      <c r="F12" s="14"/>
      <c r="G12" s="14"/>
      <c r="H12" s="14"/>
      <c r="I12" s="11"/>
      <c r="J12" s="19"/>
      <c r="K12" s="14"/>
      <c r="L12" s="14"/>
      <c r="M12" s="14"/>
      <c r="N12" s="14"/>
      <c r="O12" s="14"/>
      <c r="P12" s="14"/>
    </row>
    <row r="13" ht="29.7" customHeight="1" spans="1:16">
      <c r="A13" s="11"/>
      <c r="B13" s="11"/>
      <c r="C13" s="14"/>
      <c r="D13" s="14"/>
      <c r="E13" s="14"/>
      <c r="F13" s="14"/>
      <c r="G13" s="14"/>
      <c r="H13" s="14"/>
      <c r="I13" s="11"/>
      <c r="J13" s="11"/>
      <c r="K13" s="14"/>
      <c r="L13" s="14"/>
      <c r="M13" s="14"/>
      <c r="N13" s="14"/>
      <c r="O13" s="14"/>
      <c r="P13" s="14"/>
    </row>
    <row r="14" ht="29.7" customHeight="1" spans="1:16">
      <c r="A14" s="11"/>
      <c r="B14" s="15" t="s">
        <v>213</v>
      </c>
      <c r="C14" s="12">
        <f t="shared" ref="C14:H14" si="4">SUM(C7:C13)</f>
        <v>0</v>
      </c>
      <c r="D14" s="12">
        <f t="shared" si="4"/>
        <v>0</v>
      </c>
      <c r="E14" s="12">
        <f t="shared" si="4"/>
        <v>0</v>
      </c>
      <c r="F14" s="12">
        <f t="shared" si="4"/>
        <v>0</v>
      </c>
      <c r="G14" s="12">
        <f t="shared" si="4"/>
        <v>0</v>
      </c>
      <c r="H14" s="12">
        <f t="shared" si="4"/>
        <v>0</v>
      </c>
      <c r="I14" s="11"/>
      <c r="J14" s="15" t="s">
        <v>214</v>
      </c>
      <c r="K14" s="12">
        <f t="shared" ref="K14" si="5">SUM(K7:K13)</f>
        <v>0</v>
      </c>
      <c r="L14" s="12">
        <f t="shared" ref="L14" si="6">SUM(L7:L13)</f>
        <v>0</v>
      </c>
      <c r="M14" s="12">
        <f t="shared" ref="M14" si="7">SUM(M7:M13)</f>
        <v>0</v>
      </c>
      <c r="N14" s="12">
        <f t="shared" ref="N14" si="8">SUM(N7:N13)</f>
        <v>2</v>
      </c>
      <c r="O14" s="12">
        <f t="shared" ref="O14" si="9">SUM(O7:O13)</f>
        <v>0</v>
      </c>
      <c r="P14" s="12">
        <f t="shared" ref="P14" si="10">SUM(P7:P13)</f>
        <v>2</v>
      </c>
    </row>
    <row r="15" ht="29.7" customHeight="1" spans="1:16">
      <c r="A15" s="11" t="s">
        <v>215</v>
      </c>
      <c r="B15" s="11" t="s">
        <v>407</v>
      </c>
      <c r="C15" s="12">
        <f t="shared" ref="C15:H15" si="11">SUM(C16,C18,C20)</f>
        <v>2</v>
      </c>
      <c r="D15" s="12">
        <f t="shared" si="11"/>
        <v>0</v>
      </c>
      <c r="E15" s="12">
        <f t="shared" si="11"/>
        <v>2</v>
      </c>
      <c r="F15" s="12">
        <f t="shared" si="11"/>
        <v>2</v>
      </c>
      <c r="G15" s="12">
        <f t="shared" si="11"/>
        <v>0</v>
      </c>
      <c r="H15" s="12">
        <f t="shared" si="11"/>
        <v>2</v>
      </c>
      <c r="I15" s="11" t="s">
        <v>217</v>
      </c>
      <c r="J15" s="11" t="s">
        <v>408</v>
      </c>
      <c r="K15" s="12">
        <f t="shared" ref="K15:P15" si="12">SUM(K16,K18,K20,K22)</f>
        <v>2</v>
      </c>
      <c r="L15" s="12">
        <f t="shared" si="12"/>
        <v>0</v>
      </c>
      <c r="M15" s="12">
        <f t="shared" si="12"/>
        <v>2</v>
      </c>
      <c r="N15" s="12">
        <f t="shared" si="12"/>
        <v>0</v>
      </c>
      <c r="O15" s="12">
        <f t="shared" si="12"/>
        <v>0</v>
      </c>
      <c r="P15" s="12">
        <f t="shared" si="12"/>
        <v>0</v>
      </c>
    </row>
    <row r="16" ht="29.7" customHeight="1" spans="1:16">
      <c r="A16" s="11" t="s">
        <v>409</v>
      </c>
      <c r="B16" s="11" t="s">
        <v>410</v>
      </c>
      <c r="C16" s="12">
        <f t="shared" ref="C16:H16" si="13">C17</f>
        <v>1</v>
      </c>
      <c r="D16" s="12">
        <f t="shared" si="13"/>
        <v>0</v>
      </c>
      <c r="E16" s="12">
        <f t="shared" si="13"/>
        <v>1</v>
      </c>
      <c r="F16" s="12">
        <f t="shared" si="13"/>
        <v>1</v>
      </c>
      <c r="G16" s="12">
        <f t="shared" si="13"/>
        <v>0</v>
      </c>
      <c r="H16" s="12">
        <f t="shared" si="13"/>
        <v>1</v>
      </c>
      <c r="I16" s="11" t="s">
        <v>411</v>
      </c>
      <c r="J16" s="11" t="s">
        <v>412</v>
      </c>
      <c r="K16" s="12">
        <f t="shared" ref="K16" si="14">K17</f>
        <v>0</v>
      </c>
      <c r="L16" s="12">
        <f t="shared" ref="L16" si="15">L17</f>
        <v>0</v>
      </c>
      <c r="M16" s="12">
        <f t="shared" ref="M16" si="16">M17</f>
        <v>0</v>
      </c>
      <c r="N16" s="12">
        <f t="shared" ref="N16" si="17">N17</f>
        <v>0</v>
      </c>
      <c r="O16" s="12">
        <f t="shared" ref="O16" si="18">O17</f>
        <v>0</v>
      </c>
      <c r="P16" s="12">
        <f t="shared" ref="P16" si="19">P17</f>
        <v>0</v>
      </c>
    </row>
    <row r="17" ht="29.7" customHeight="1" spans="1:16">
      <c r="A17" s="11" t="s">
        <v>413</v>
      </c>
      <c r="B17" s="16" t="s">
        <v>414</v>
      </c>
      <c r="C17" s="13">
        <v>1</v>
      </c>
      <c r="D17" s="13"/>
      <c r="E17" s="13">
        <v>1</v>
      </c>
      <c r="F17" s="13">
        <v>1</v>
      </c>
      <c r="G17" s="13"/>
      <c r="H17" s="13">
        <v>1</v>
      </c>
      <c r="I17" s="11" t="s">
        <v>415</v>
      </c>
      <c r="J17" s="11" t="s">
        <v>416</v>
      </c>
      <c r="K17" s="17"/>
      <c r="L17" s="13"/>
      <c r="M17" s="13"/>
      <c r="N17" s="17"/>
      <c r="O17" s="13"/>
      <c r="P17" s="13"/>
    </row>
    <row r="18" ht="29.7" customHeight="1" spans="1:16">
      <c r="A18" s="11" t="s">
        <v>417</v>
      </c>
      <c r="B18" s="11" t="s">
        <v>418</v>
      </c>
      <c r="C18" s="12">
        <f t="shared" ref="C18" si="20">C19</f>
        <v>0</v>
      </c>
      <c r="D18" s="12">
        <f t="shared" ref="D18" si="21">D19</f>
        <v>0</v>
      </c>
      <c r="E18" s="12">
        <f t="shared" ref="E18" si="22">E19</f>
        <v>0</v>
      </c>
      <c r="F18" s="12">
        <f t="shared" ref="F18" si="23">F19</f>
        <v>0</v>
      </c>
      <c r="G18" s="12">
        <f t="shared" ref="G18" si="24">G19</f>
        <v>0</v>
      </c>
      <c r="H18" s="12">
        <f t="shared" ref="H18" si="25">H19</f>
        <v>0</v>
      </c>
      <c r="I18" s="11" t="s">
        <v>220</v>
      </c>
      <c r="J18" s="11" t="s">
        <v>419</v>
      </c>
      <c r="K18" s="12">
        <f t="shared" ref="K18" si="26">K19</f>
        <v>0</v>
      </c>
      <c r="L18" s="12">
        <f t="shared" ref="L18" si="27">L19</f>
        <v>0</v>
      </c>
      <c r="M18" s="12">
        <f t="shared" ref="M18" si="28">M19</f>
        <v>0</v>
      </c>
      <c r="N18" s="12">
        <f t="shared" ref="N18" si="29">N19</f>
        <v>0</v>
      </c>
      <c r="O18" s="12">
        <f t="shared" ref="O18" si="30">O19</f>
        <v>0</v>
      </c>
      <c r="P18" s="12">
        <f t="shared" ref="P18" si="31">P19</f>
        <v>0</v>
      </c>
    </row>
    <row r="19" ht="29.7" customHeight="1" spans="1:16">
      <c r="A19" s="11" t="s">
        <v>420</v>
      </c>
      <c r="B19" s="16" t="s">
        <v>421</v>
      </c>
      <c r="C19" s="17"/>
      <c r="D19" s="13"/>
      <c r="E19" s="13"/>
      <c r="F19" s="17"/>
      <c r="G19" s="13"/>
      <c r="H19" s="13"/>
      <c r="I19" s="11" t="s">
        <v>422</v>
      </c>
      <c r="J19" s="16" t="s">
        <v>423</v>
      </c>
      <c r="K19" s="13"/>
      <c r="L19" s="13"/>
      <c r="M19" s="13"/>
      <c r="N19" s="13"/>
      <c r="O19" s="13"/>
      <c r="P19" s="13"/>
    </row>
    <row r="20" ht="29.7" customHeight="1" spans="1:16">
      <c r="A20" s="11" t="s">
        <v>234</v>
      </c>
      <c r="B20" s="11" t="s">
        <v>424</v>
      </c>
      <c r="C20" s="12">
        <f t="shared" ref="C20" si="32">C21</f>
        <v>1</v>
      </c>
      <c r="D20" s="12">
        <f t="shared" ref="D20" si="33">D21</f>
        <v>0</v>
      </c>
      <c r="E20" s="12">
        <f t="shared" ref="E20" si="34">E21</f>
        <v>1</v>
      </c>
      <c r="F20" s="12">
        <f t="shared" ref="F20" si="35">F21</f>
        <v>1</v>
      </c>
      <c r="G20" s="12">
        <f t="shared" ref="G20" si="36">G21</f>
        <v>0</v>
      </c>
      <c r="H20" s="12">
        <f t="shared" ref="H20" si="37">H21</f>
        <v>1</v>
      </c>
      <c r="I20" s="11" t="s">
        <v>232</v>
      </c>
      <c r="J20" s="11" t="s">
        <v>425</v>
      </c>
      <c r="K20" s="12">
        <f t="shared" ref="K20" si="38">K21</f>
        <v>1</v>
      </c>
      <c r="L20" s="12">
        <f t="shared" ref="L20" si="39">L21</f>
        <v>0</v>
      </c>
      <c r="M20" s="12">
        <f t="shared" ref="M20" si="40">M21</f>
        <v>1</v>
      </c>
      <c r="N20" s="12">
        <f t="shared" ref="N20" si="41">N21</f>
        <v>0</v>
      </c>
      <c r="O20" s="12">
        <f t="shared" ref="O20" si="42">O21</f>
        <v>0</v>
      </c>
      <c r="P20" s="12">
        <f t="shared" ref="P20" si="43">P21</f>
        <v>0</v>
      </c>
    </row>
    <row r="21" ht="29.7" customHeight="1" spans="1:16">
      <c r="A21" s="11" t="s">
        <v>426</v>
      </c>
      <c r="B21" s="11" t="s">
        <v>427</v>
      </c>
      <c r="C21" s="12">
        <f>D21+E21</f>
        <v>1</v>
      </c>
      <c r="D21" s="13"/>
      <c r="E21" s="13">
        <v>1</v>
      </c>
      <c r="F21" s="12">
        <f>G21+H21</f>
        <v>1</v>
      </c>
      <c r="G21" s="12">
        <f t="shared" ref="G21:H21" si="44">L23</f>
        <v>0</v>
      </c>
      <c r="H21" s="12">
        <f t="shared" si="44"/>
        <v>1</v>
      </c>
      <c r="I21" s="11" t="s">
        <v>428</v>
      </c>
      <c r="J21" s="11" t="s">
        <v>429</v>
      </c>
      <c r="K21" s="12">
        <f>L21+M21</f>
        <v>1</v>
      </c>
      <c r="L21" s="13"/>
      <c r="M21" s="13">
        <v>1</v>
      </c>
      <c r="N21" s="12">
        <f>O21+P21</f>
        <v>0</v>
      </c>
      <c r="O21" s="13"/>
      <c r="P21" s="13"/>
    </row>
    <row r="22" ht="29.7" customHeight="1" spans="1:16">
      <c r="A22" s="11"/>
      <c r="B22" s="11"/>
      <c r="C22" s="14"/>
      <c r="D22" s="14"/>
      <c r="E22" s="14"/>
      <c r="F22" s="14"/>
      <c r="G22" s="14"/>
      <c r="H22" s="14"/>
      <c r="I22" s="11" t="s">
        <v>238</v>
      </c>
      <c r="J22" s="11" t="s">
        <v>430</v>
      </c>
      <c r="K22" s="12">
        <f t="shared" ref="K22" si="45">K23</f>
        <v>1</v>
      </c>
      <c r="L22" s="12">
        <f t="shared" ref="L22" si="46">L23</f>
        <v>0</v>
      </c>
      <c r="M22" s="12">
        <f t="shared" ref="M22" si="47">M23</f>
        <v>1</v>
      </c>
      <c r="N22" s="12">
        <f t="shared" ref="N22" si="48">N23</f>
        <v>0</v>
      </c>
      <c r="O22" s="12">
        <f t="shared" ref="O22" si="49">O23</f>
        <v>0</v>
      </c>
      <c r="P22" s="12">
        <f t="shared" ref="P22" si="50">P23</f>
        <v>0</v>
      </c>
    </row>
    <row r="23" ht="29.7" customHeight="1" spans="1:16">
      <c r="A23" s="11"/>
      <c r="B23" s="11"/>
      <c r="C23" s="14"/>
      <c r="D23" s="14"/>
      <c r="E23" s="14"/>
      <c r="F23" s="14"/>
      <c r="G23" s="14"/>
      <c r="H23" s="14"/>
      <c r="I23" s="11" t="s">
        <v>431</v>
      </c>
      <c r="J23" s="11" t="s">
        <v>432</v>
      </c>
      <c r="K23" s="12">
        <f>L23+M23</f>
        <v>1</v>
      </c>
      <c r="L23" s="13"/>
      <c r="M23" s="13">
        <v>1</v>
      </c>
      <c r="N23" s="12">
        <f>O23+P23</f>
        <v>0</v>
      </c>
      <c r="O23" s="13"/>
      <c r="P23" s="13"/>
    </row>
    <row r="24" ht="29.7" customHeight="1" spans="1:16">
      <c r="A24" s="11"/>
      <c r="B24" s="11"/>
      <c r="C24" s="14"/>
      <c r="D24" s="14"/>
      <c r="E24" s="14"/>
      <c r="F24" s="14"/>
      <c r="G24" s="14"/>
      <c r="H24" s="14"/>
      <c r="I24" s="11"/>
      <c r="J24" s="11"/>
      <c r="K24" s="14"/>
      <c r="L24" s="14"/>
      <c r="M24" s="14"/>
      <c r="N24" s="14"/>
      <c r="O24" s="14"/>
      <c r="P24" s="14"/>
    </row>
    <row r="25" ht="29.7" customHeight="1" spans="1:16">
      <c r="A25" s="11"/>
      <c r="B25" s="15" t="s">
        <v>433</v>
      </c>
      <c r="C25" s="12">
        <f t="shared" ref="C25:H25" si="51">SUM(C14:C15)</f>
        <v>2</v>
      </c>
      <c r="D25" s="12">
        <f t="shared" si="51"/>
        <v>0</v>
      </c>
      <c r="E25" s="12">
        <f t="shared" si="51"/>
        <v>2</v>
      </c>
      <c r="F25" s="12">
        <f t="shared" si="51"/>
        <v>2</v>
      </c>
      <c r="G25" s="12">
        <f t="shared" si="51"/>
        <v>0</v>
      </c>
      <c r="H25" s="12">
        <f t="shared" si="51"/>
        <v>2</v>
      </c>
      <c r="I25" s="11"/>
      <c r="J25" s="15" t="s">
        <v>434</v>
      </c>
      <c r="K25" s="12">
        <f t="shared" ref="K25:P25" si="52">SUM(K14:K15)</f>
        <v>2</v>
      </c>
      <c r="L25" s="12">
        <f t="shared" si="52"/>
        <v>0</v>
      </c>
      <c r="M25" s="12">
        <f t="shared" si="52"/>
        <v>2</v>
      </c>
      <c r="N25" s="12">
        <f t="shared" si="52"/>
        <v>2</v>
      </c>
      <c r="O25" s="12">
        <f t="shared" si="52"/>
        <v>0</v>
      </c>
      <c r="P25" s="12">
        <f t="shared" si="52"/>
        <v>2</v>
      </c>
    </row>
    <row r="27" spans="2:2">
      <c r="B27" s="2" t="s">
        <v>435</v>
      </c>
    </row>
    <row r="28" spans="2:2">
      <c r="B28" s="2" t="s">
        <v>436</v>
      </c>
    </row>
    <row r="29" spans="2:2">
      <c r="B29" s="2" t="s">
        <v>437</v>
      </c>
    </row>
  </sheetData>
  <sheetProtection algorithmName="SHA-512" hashValue="GbvOr/qKVCzE4OBgJAmTzUXngz6MOF44uTvwc9ZQL54cRXEu4ww2HK/sv22HGRqFrgCqhaTb08ONlEIqnbc+Gg==" saltValue="8IkcFpJR0F/Txb53y/VKzA==" spinCount="100000" sheet="1" selectLockedCells="1" objects="1" scenarios="1"/>
  <mergeCells count="12">
    <mergeCell ref="A2:P2"/>
    <mergeCell ref="O3:P3"/>
    <mergeCell ref="A4:H4"/>
    <mergeCell ref="I4:P4"/>
    <mergeCell ref="C5:E5"/>
    <mergeCell ref="F5:H5"/>
    <mergeCell ref="K5:M5"/>
    <mergeCell ref="N5:P5"/>
    <mergeCell ref="A5:A6"/>
    <mergeCell ref="B5:B6"/>
    <mergeCell ref="I5:I6"/>
    <mergeCell ref="J5:J6"/>
  </mergeCells>
  <printOptions horizontalCentered="1"/>
  <pageMargins left="0.354330708661417" right="0.354330708661417" top="0.984251968503937" bottom="0.984251968503937" header="0.511811023622047" footer="0.511811023622047"/>
  <pageSetup paperSize="9" scale="70" orientation="landscape" blackAndWhite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内置数据</vt:lpstr>
      <vt:lpstr>目录</vt:lpstr>
      <vt:lpstr>表一</vt:lpstr>
      <vt:lpstr>表二</vt:lpstr>
      <vt:lpstr>表三</vt:lpstr>
      <vt:lpstr>表四</vt:lpstr>
      <vt:lpstr>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Windsheep</cp:lastModifiedBy>
  <dcterms:created xsi:type="dcterms:W3CDTF">2023-03-04T05:06:00Z</dcterms:created>
  <cp:lastPrinted>2023-06-18T16:02:00Z</cp:lastPrinted>
  <dcterms:modified xsi:type="dcterms:W3CDTF">2024-03-15T06:21:34Z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CC11CD4105BD488F90D77519848190F2_13</vt:lpwstr>
  </property>
  <property fmtid="{D5CDD505-2E9C-101B-9397-08002B2CF9AE}" pid="3" name="KSOProductBuildVer">
    <vt:lpwstr>2052-11.1.0.14309</vt:lpwstr>
  </property>
</Properties>
</file>